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4\HGG\Nova pasta\"/>
    </mc:Choice>
  </mc:AlternateContent>
  <xr:revisionPtr revIDLastSave="0" documentId="13_ncr:1_{B7581FE3-9729-4C2F-9CA3-7FB60124EF2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12_2024" sheetId="2" r:id="rId1"/>
    <sheet name="12_2024 ORIG" sheetId="1" state="hidden" r:id="rId2"/>
  </sheets>
  <definedNames>
    <definedName name="_xlnm.Print_Area" localSheetId="0">'12_2024'!$A$1:$B$190</definedName>
    <definedName name="_xlnm.Print_Area" localSheetId="1">'12_2024 ORIG'!$A$1:$B$185</definedName>
  </definedNames>
  <calcPr calcId="181029"/>
</workbook>
</file>

<file path=xl/calcChain.xml><?xml version="1.0" encoding="utf-8"?>
<calcChain xmlns="http://schemas.openxmlformats.org/spreadsheetml/2006/main">
  <c r="B96" i="2" l="1"/>
  <c r="B109" i="2" s="1"/>
  <c r="B79" i="2"/>
  <c r="B93" i="2" s="1"/>
  <c r="B51" i="2"/>
  <c r="B181" i="2"/>
  <c r="B168" i="2"/>
  <c r="B156" i="2"/>
  <c r="B154" i="2"/>
  <c r="B151" i="2"/>
  <c r="B146" i="2"/>
  <c r="B122" i="2"/>
  <c r="B118" i="2"/>
  <c r="B65" i="2"/>
  <c r="B59" i="2"/>
  <c r="B47" i="2"/>
  <c r="B39" i="2"/>
  <c r="B27" i="2"/>
  <c r="B25" i="2"/>
  <c r="B139" i="2" l="1"/>
  <c r="B147" i="2" s="1"/>
  <c r="B173" i="2"/>
  <c r="B44" i="2"/>
  <c r="B76" i="2"/>
  <c r="B174" i="2" l="1"/>
  <c r="B150" i="1"/>
  <c r="B27" i="1"/>
  <c r="B47" i="1" l="1"/>
  <c r="B25" i="1"/>
  <c r="B116" i="1"/>
  <c r="B63" i="1"/>
  <c r="B57" i="1"/>
  <c r="B51" i="1"/>
  <c r="B162" i="1"/>
  <c r="B77" i="1" l="1"/>
  <c r="B145" i="1"/>
  <c r="B39" i="1"/>
  <c r="B44" i="1" s="1"/>
  <c r="B92" i="1" l="1"/>
  <c r="B74" i="1"/>
  <c r="B112" i="1" l="1"/>
  <c r="B133" i="1" s="1"/>
  <c r="B103" i="1"/>
  <c r="B89" i="1" l="1"/>
  <c r="B140" i="1" l="1"/>
  <c r="B141" i="1" s="1"/>
  <c r="B176" i="1" l="1"/>
  <c r="B148" i="1" l="1"/>
  <c r="B168" i="1" s="1"/>
  <c r="B169" i="1"/>
</calcChain>
</file>

<file path=xl/sharedStrings.xml><?xml version="1.0" encoding="utf-8"?>
<sst xmlns="http://schemas.openxmlformats.org/spreadsheetml/2006/main" count="333" uniqueCount="169">
  <si>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</si>
  <si>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</si>
  <si>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</si>
  <si>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</si>
  <si>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</si>
  <si>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</si>
  <si>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</si>
  <si>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</si>
  <si>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</si>
  <si>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</si>
  <si>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</si>
  <si>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</si>
  <si>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</si>
  <si>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</si>
  <si>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</si>
  <si>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</si>
  <si>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</si>
  <si>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7.2.2 - Fundo Rescisório - HGG - 2512 / 1388 / 000739114003 - 2 (Custeio e Investimento)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</si>
  <si>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</si>
  <si>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</si>
  <si>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</si>
  <si>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</si>
  <si>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</si>
  <si>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</si>
  <si>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</si>
  <si>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</si>
  <si>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</si>
  <si>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</si>
  <si>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</si>
  <si>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</si>
  <si>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</si>
  <si>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</si>
  <si>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</si>
  <si>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</si>
  <si>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</si>
  <si>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</si>
  <si>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</si>
  <si>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</si>
  <si>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</si>
  <si>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</si>
  <si>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</si>
  <si>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</si>
  <si>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</si>
  <si>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</si>
  <si>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</si>
  <si>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</si>
  <si>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</si>
  <si>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</si>
  <si>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</si>
  <si>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</si>
  <si>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</si>
  <si>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</si>
  <si>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</si>
  <si>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</si>
  <si>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</si>
  <si>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</si>
  <si>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</si>
  <si>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</si>
  <si>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</si>
  <si>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</si>
  <si>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</si>
  <si>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</si>
  <si>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</si>
  <si>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</si>
  <si>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</si>
  <si>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</si>
  <si>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</si>
  <si>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</si>
  <si>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</si>
  <si>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</si>
  <si>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</si>
  <si>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</si>
  <si>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</si>
  <si>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</si>
  <si>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</si>
  <si>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</si>
  <si>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</si>
  <si>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</si>
  <si>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</si>
  <si>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</si>
  <si>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</si>
  <si>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</si>
  <si>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</si>
  <si>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</si>
  <si>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</si>
  <si>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</si>
  <si>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</si>
  <si>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</si>
  <si>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</si>
  <si>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</si>
  <si>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</si>
  <si>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</si>
  <si>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</si>
  <si>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</si>
  <si>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</si>
  <si>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</si>
  <si>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</si>
  <si>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</si>
  <si>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</si>
  <si>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</si>
  <si>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1.2.2 - Fundo Rescisório - HGG - 2512 / 1388 / 000739114003 - 2 (Custeio e Investimento)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</si>
  <si>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</si>
  <si>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</si>
  <si>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</si>
  <si>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</si>
  <si>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</si>
  <si>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</si>
  <si>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</si>
  <si>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</si>
  <si>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</si>
  <si>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</si>
  <si>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</si>
  <si>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</si>
  <si>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</si>
  <si>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</si>
  <si>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</si>
  <si>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</si>
  <si>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</si>
  <si>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2.5.9 - Entrada Fundo Rescisório</t>
  </si>
  <si>
    <t>5.1.8.13 - Bloqueio Bancario</t>
  </si>
  <si>
    <t xml:space="preserve">5.1.8.16 - Devolução de Verba ao Poder Público </t>
  </si>
  <si>
    <t xml:space="preserve">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</si>
  <si>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</si>
  <si>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</si>
  <si>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4.1.10 - Conta Investimento - Residual de Reforma - 0012 / 1388 / 748427392-0 </t>
  </si>
  <si>
    <t>4.1.9 - BANCO CEF C/C – HGG</t>
  </si>
  <si>
    <t xml:space="preserve">7.3.4 - Conta Investimento - Residual de Reforma - 0012 / 1388 / 748427392-0 </t>
  </si>
  <si>
    <t xml:space="preserve">2.5.10 - Recursos Extracontratuais </t>
  </si>
  <si>
    <t>7.3.5 - Investimento Ag. 0012 - 00006841-1</t>
  </si>
  <si>
    <t>3.1.11 - Investimento Ag. 0012 - 00006841-1</t>
  </si>
  <si>
    <t>1.2.7- CONTA FIC GIRO FD RESCISÓRIO 6842-0</t>
  </si>
  <si>
    <t>2.4.5 - Investimento Ag. 0012 - 00006841-1</t>
  </si>
  <si>
    <t>3.1.8 - CONTA FIC GIRO CUSTEIO 6839-0</t>
  </si>
  <si>
    <t>1.2.6- CONTA FIC GIRO CUSTEIO 6839-0</t>
  </si>
  <si>
    <t>3.1.9 - CONTA FIC GIRO FD RESCISÓRIO 6842-0</t>
  </si>
  <si>
    <t>4.1.7 - CONTA FIC GIRO CUSTEIO 6839-0</t>
  </si>
  <si>
    <t>4.1.8 - CONTA FIC GIRO FD RESCISÓRIO 6842-0</t>
  </si>
  <si>
    <t>2.5.6 - Devolução de Pagamento Indevido (Transf. Entre Contas)</t>
  </si>
  <si>
    <t>5.1.8.14 - Outras saídas (devolução de ressarcimento a maior, transf. indevidas)</t>
  </si>
  <si>
    <t>7.SALDO BANCÁRIO FINAL EM  30/11/2024</t>
  </si>
  <si>
    <t>1.2.1 - Conta Corrente - 2512 / 003 / 000577265429-9 (Custeio)</t>
  </si>
  <si>
    <t>7.2.1 - Conta Corrente - 2512 / 003 / 000577265429-9 (Custeio)</t>
  </si>
  <si>
    <t>1.2.3 - Centro de Pesquisa - 2512 / 003 / 000577535862-3 (Custeio)</t>
  </si>
  <si>
    <t>7.2.3 - Centro de Pesquisa - 2512 / 003 / 000577535862-3 (Custeio)</t>
  </si>
  <si>
    <t>Competência: 12/2024</t>
  </si>
  <si>
    <t>1.2.9 - CUSTEIO HGG - 0012 / 580133572-9</t>
  </si>
  <si>
    <t>1.2.7 - CONTA FIC GIRO FD RESCISÓRIO 6842-0</t>
  </si>
  <si>
    <t>1.2.6 - CONTA FIC GIRO CUSTEIO 6839-0</t>
  </si>
  <si>
    <t xml:space="preserve">1.2.10 - CONTA FIC GIRO CUSTEIO - 0012 / 580133572-9 </t>
  </si>
  <si>
    <t xml:space="preserve">1.2.11 - CONTA FIC GIRO FD RESCISÓRIO - 0012 / 580133602 </t>
  </si>
  <si>
    <t xml:space="preserve">7.2.10 - CONTA FIC GIRO CUSTEIO - 0012 / 580133572-9 </t>
  </si>
  <si>
    <t xml:space="preserve">7.2.11 - CONTA FIC GIRO FD RESCISÓRIO - 0012 / 580133602 </t>
  </si>
  <si>
    <t>7.2.7 - CONTA FIC GIRO FD RESCISÓRIO 6842-0</t>
  </si>
  <si>
    <t>7.2.6 - CONTA FIC GIRO CUSTEIO 6839-0</t>
  </si>
  <si>
    <t>7.2.9 - CUSTEIO HGG - 0012 / 580133572-9</t>
  </si>
  <si>
    <t>1.2.8 - FUNDO TRAB. RESCISÓRIO - 0012 / 580133602</t>
  </si>
  <si>
    <t>2.1.2 - FUNDO TRAB. RESCISÓRIO - 0012 / 580133602</t>
  </si>
  <si>
    <t>7.2.8 - FUNDO TRAB. RESCISÓRIO - 0012 / 580133602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</si>
  <si>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</si>
  <si>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</si>
  <si>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</si>
  <si>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</si>
  <si>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- 0012 / 580133572-9</t>
  </si>
  <si>
    <t xml:space="preserve">1.2.8 - CONTA FIC GIRO CUSTEIO - 0012 / 580133572-9 </t>
  </si>
  <si>
    <t xml:space="preserve">3.1.12 - CONTA FIC GIRO CUSTEIO - 0012 / 580133572-9 </t>
  </si>
  <si>
    <t>4.1.9 - BANCO CEF C/C 1073-5 HGG</t>
  </si>
  <si>
    <t xml:space="preserve">4.1.11 - CONTA FIC GIRO CUSTEIO - 0012 / 580133572-9 </t>
  </si>
  <si>
    <t xml:space="preserve">1.2.11 - CONTA FIC GIRO  FUNDO TRAB. - 0012 / 580133602 </t>
  </si>
  <si>
    <t>1.2.7 - CONTA FIC GIRO FUNDO TRAB. 6842-0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</si>
</sst>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  <font>
      <sz val="8.75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right"/>
    </xf>
    <xf numFmtId="43" fontId="0" fillId="0" borderId="1" xfId="1" applyFont="1" applyBorder="1"/>
    <xf numFmtId="43" fontId="3" fillId="0" borderId="1" xfId="1" applyFont="1" applyFill="1" applyBorder="1"/>
    <xf numFmtId="43" fontId="3" fillId="0" borderId="1" xfId="1" applyFont="1" applyBorder="1"/>
    <xf numFmtId="43" fontId="3" fillId="0" borderId="1" xfId="1" applyFont="1" applyFill="1" applyBorder="1" applyAlignment="1"/>
    <xf numFmtId="43" fontId="11" fillId="0" borderId="1" xfId="1" applyFont="1" applyFill="1" applyBorder="1" applyAlignment="1" applyProtection="1">
      <alignment horizontal="right" vertical="center" readingOrder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43" fontId="0" fillId="0" borderId="1" xfId="1" applyFont="1" applyFill="1" applyBorder="1"/>
    <xf numFmtId="0" fontId="0" fillId="0" borderId="0" xfId="0" applyFill="1" applyBorder="1"/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right"/>
    </xf>
    <xf numFmtId="43" fontId="0" fillId="0" borderId="1" xfId="1" applyFont="1" applyFill="1" applyBorder="1" applyAlignment="1">
      <alignment vertical="center"/>
    </xf>
    <xf numFmtId="2" fontId="2" fillId="0" borderId="1" xfId="1" applyNumberFormat="1" applyFont="1" applyFill="1" applyBorder="1"/>
    <xf numFmtId="4" fontId="0" fillId="7" borderId="1" xfId="0" applyNumberFormat="1" applyFill="1" applyBorder="1" applyAlignment="1">
      <alignment vertical="center" shrinkToFit="1"/>
    </xf>
    <xf numFmtId="4" fontId="3" fillId="7" borderId="1" xfId="0" applyNumberFormat="1" applyFont="1" applyFill="1" applyBorder="1" applyAlignment="1">
      <alignment vertical="center" shrinkToFit="1"/>
    </xf>
    <xf numFmtId="4" fontId="12" fillId="4" borderId="1" xfId="0" applyNumberFormat="1" applyFont="1" applyFill="1" applyBorder="1" applyAlignment="1">
      <alignment vertical="center" shrinkToFit="1"/>
    </xf>
    <xf numFmtId="43" fontId="3" fillId="7" borderId="1" xfId="1" applyFont="1" applyFill="1" applyBorder="1"/>
    <xf numFmtId="43" fontId="0" fillId="7" borderId="1" xfId="1" applyFont="1" applyFill="1" applyBorder="1"/>
    <xf numFmtId="4" fontId="3" fillId="0" borderId="1" xfId="0" applyNumberFormat="1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28575</xdr:rowOff>
    </xdr:from>
    <xdr:to>
      <xdr:col>1</xdr:col>
      <xdr:colOff>2871107</xdr:colOff>
      <xdr:row>1</xdr:row>
      <xdr:rowOff>1284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12EF59-B204-405C-925C-DC98CD18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28575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28575</xdr:rowOff>
    </xdr:from>
    <xdr:to>
      <xdr:col>1</xdr:col>
      <xdr:colOff>2871107</xdr:colOff>
      <xdr:row>1</xdr:row>
      <xdr:rowOff>1284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28575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11D7-586F-4DAA-91CE-B69F9D26428A}">
  <dimension ref="A1:C215"/>
  <sheetViews>
    <sheetView showGridLines="0" tabSelected="1" topLeftCell="A163" zoomScaleNormal="100" zoomScaleSheetLayoutView="70" workbookViewId="0">
      <selection activeCell="B180" sqref="B180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 x14ac:dyDescent="0.25">
      <c r="A1" s="54"/>
      <c r="B1" s="54"/>
    </row>
    <row r="2" spans="1:2" x14ac:dyDescent="0.25">
      <c r="A2" s="92" t="s">
        <v>116</v>
      </c>
      <c r="B2" s="92"/>
    </row>
    <row r="3" spans="1:2" x14ac:dyDescent="0.25">
      <c r="A3" s="92"/>
      <c r="B3" s="92"/>
    </row>
    <row r="4" spans="1:2" x14ac:dyDescent="0.25">
      <c r="A4" s="92"/>
      <c r="B4" s="92"/>
    </row>
    <row r="5" spans="1:2" x14ac:dyDescent="0.25">
      <c r="A5" s="92"/>
      <c r="B5" s="92"/>
    </row>
    <row r="6" spans="1:2" x14ac:dyDescent="0.25">
      <c r="A6" s="92"/>
      <c r="B6" s="92"/>
    </row>
    <row r="7" spans="1:2" x14ac:dyDescent="0.25">
      <c r="A7" s="92"/>
      <c r="B7" s="92"/>
    </row>
    <row r="8" spans="1:2" ht="23.25" customHeight="1" x14ac:dyDescent="0.25">
      <c r="A8" s="93" t="s">
        <v>115</v>
      </c>
      <c r="B8" s="93"/>
    </row>
    <row r="9" spans="1:2" ht="23.25" customHeight="1" x14ac:dyDescent="0.25">
      <c r="A9" s="93"/>
      <c r="B9" s="93"/>
    </row>
    <row r="10" spans="1:2" x14ac:dyDescent="0.25">
      <c r="A10" s="94" t="s">
        <v>114</v>
      </c>
      <c r="B10" s="94"/>
    </row>
    <row r="11" spans="1:2" x14ac:dyDescent="0.25">
      <c r="A11" s="24" t="s">
        <v>112</v>
      </c>
      <c r="B11" s="50"/>
    </row>
    <row r="12" spans="1:2" x14ac:dyDescent="0.25">
      <c r="A12" s="95" t="s">
        <v>113</v>
      </c>
      <c r="B12" s="95"/>
    </row>
    <row r="13" spans="1:2" x14ac:dyDescent="0.25">
      <c r="A13" s="51" t="s">
        <v>112</v>
      </c>
      <c r="B13" s="50"/>
    </row>
    <row r="14" spans="1:2" x14ac:dyDescent="0.25">
      <c r="A14" s="95" t="s">
        <v>111</v>
      </c>
      <c r="B14" s="95"/>
    </row>
    <row r="15" spans="1:2" x14ac:dyDescent="0.25">
      <c r="A15" s="51" t="s">
        <v>110</v>
      </c>
      <c r="B15" s="50"/>
    </row>
    <row r="16" spans="1:2" x14ac:dyDescent="0.25">
      <c r="A16" s="52" t="s">
        <v>109</v>
      </c>
      <c r="B16" s="52"/>
    </row>
    <row r="17" spans="1:3" x14ac:dyDescent="0.25">
      <c r="A17" s="95" t="s">
        <v>117</v>
      </c>
      <c r="B17" s="95"/>
    </row>
    <row r="18" spans="1:3" x14ac:dyDescent="0.25">
      <c r="A18" s="51"/>
      <c r="B18" s="50"/>
    </row>
    <row r="19" spans="1:3" s="45" customFormat="1" x14ac:dyDescent="0.25">
      <c r="A19" s="49" t="s">
        <v>108</v>
      </c>
      <c r="B19" s="48">
        <v>20050192.370000001</v>
      </c>
    </row>
    <row r="20" spans="1:3" s="45" customFormat="1" x14ac:dyDescent="0.25">
      <c r="A20" s="49" t="s">
        <v>107</v>
      </c>
      <c r="B20" s="48">
        <v>0</v>
      </c>
    </row>
    <row r="21" spans="1:3" s="45" customFormat="1" x14ac:dyDescent="0.25">
      <c r="A21" s="47"/>
      <c r="B21" s="46"/>
    </row>
    <row r="22" spans="1:3" ht="26.25" x14ac:dyDescent="0.25">
      <c r="A22" s="88" t="s">
        <v>106</v>
      </c>
      <c r="B22" s="88"/>
    </row>
    <row r="23" spans="1:3" x14ac:dyDescent="0.25">
      <c r="A23" s="49" t="s">
        <v>144</v>
      </c>
      <c r="B23" s="24" t="s">
        <v>105</v>
      </c>
    </row>
    <row r="24" spans="1:3" x14ac:dyDescent="0.25">
      <c r="A24" s="17" t="s">
        <v>104</v>
      </c>
      <c r="B24" s="44"/>
    </row>
    <row r="25" spans="1:3" x14ac:dyDescent="0.25">
      <c r="A25" s="15" t="s">
        <v>103</v>
      </c>
      <c r="B25" s="67">
        <f>SUM(B26)</f>
        <v>19392.259999999998</v>
      </c>
    </row>
    <row r="26" spans="1:3" x14ac:dyDescent="0.25">
      <c r="A26" s="58" t="s">
        <v>102</v>
      </c>
      <c r="B26" s="76">
        <v>19392.259999999998</v>
      </c>
    </row>
    <row r="27" spans="1:3" x14ac:dyDescent="0.25">
      <c r="A27" s="15" t="s">
        <v>101</v>
      </c>
      <c r="B27" s="67">
        <f>SUM(B28:B38)</f>
        <v>57596832.889999993</v>
      </c>
    </row>
    <row r="28" spans="1:3" x14ac:dyDescent="0.25">
      <c r="A28" s="14" t="s">
        <v>140</v>
      </c>
      <c r="B28" s="70">
        <v>0</v>
      </c>
    </row>
    <row r="29" spans="1:3" x14ac:dyDescent="0.25">
      <c r="A29" s="14" t="s">
        <v>100</v>
      </c>
      <c r="B29" s="70">
        <v>27125508.469999999</v>
      </c>
      <c r="C29" s="43"/>
    </row>
    <row r="30" spans="1:3" x14ac:dyDescent="0.25">
      <c r="A30" s="14" t="s">
        <v>142</v>
      </c>
      <c r="B30" s="53">
        <v>0</v>
      </c>
    </row>
    <row r="31" spans="1:3" x14ac:dyDescent="0.25">
      <c r="A31" s="14" t="s">
        <v>99</v>
      </c>
      <c r="B31" s="70">
        <v>2484543.88</v>
      </c>
    </row>
    <row r="32" spans="1:3" x14ac:dyDescent="0.25">
      <c r="A32" s="58" t="s">
        <v>98</v>
      </c>
      <c r="B32" s="70">
        <v>87.41</v>
      </c>
    </row>
    <row r="33" spans="1:2" x14ac:dyDescent="0.25">
      <c r="A33" s="58" t="s">
        <v>147</v>
      </c>
      <c r="B33" s="70">
        <v>26332783.460000001</v>
      </c>
    </row>
    <row r="34" spans="1:2" x14ac:dyDescent="0.25">
      <c r="A34" s="58" t="s">
        <v>168</v>
      </c>
      <c r="B34" s="70">
        <v>1653909.66</v>
      </c>
    </row>
    <row r="35" spans="1:2" x14ac:dyDescent="0.25">
      <c r="A35" s="87" t="s">
        <v>155</v>
      </c>
      <c r="B35" s="70">
        <v>0.01</v>
      </c>
    </row>
    <row r="36" spans="1:2" x14ac:dyDescent="0.25">
      <c r="A36" s="58" t="s">
        <v>145</v>
      </c>
      <c r="B36" s="70">
        <v>0</v>
      </c>
    </row>
    <row r="37" spans="1:2" x14ac:dyDescent="0.25">
      <c r="A37" s="58" t="s">
        <v>148</v>
      </c>
      <c r="B37" s="70">
        <v>0</v>
      </c>
    </row>
    <row r="38" spans="1:2" x14ac:dyDescent="0.25">
      <c r="A38" s="58" t="s">
        <v>167</v>
      </c>
      <c r="B38" s="70">
        <v>0</v>
      </c>
    </row>
    <row r="39" spans="1:2" x14ac:dyDescent="0.25">
      <c r="A39" s="62" t="s">
        <v>97</v>
      </c>
      <c r="B39" s="67">
        <f>SUM(B40:B43)</f>
        <v>41422144.359999999</v>
      </c>
    </row>
    <row r="40" spans="1:2" x14ac:dyDescent="0.25">
      <c r="A40" s="58" t="s">
        <v>158</v>
      </c>
      <c r="B40" s="70">
        <v>14952275.119999999</v>
      </c>
    </row>
    <row r="41" spans="1:2" x14ac:dyDescent="0.25">
      <c r="A41" s="58" t="s">
        <v>159</v>
      </c>
      <c r="B41" s="70">
        <v>17035906.52</v>
      </c>
    </row>
    <row r="42" spans="1:2" x14ac:dyDescent="0.25">
      <c r="A42" s="58" t="s">
        <v>160</v>
      </c>
      <c r="B42" s="70">
        <v>9433962.7200000007</v>
      </c>
    </row>
    <row r="43" spans="1:2" x14ac:dyDescent="0.25">
      <c r="A43" s="58" t="s">
        <v>161</v>
      </c>
      <c r="B43" s="53">
        <v>0</v>
      </c>
    </row>
    <row r="44" spans="1:2" x14ac:dyDescent="0.25">
      <c r="A44" s="59" t="s">
        <v>96</v>
      </c>
      <c r="B44" s="67">
        <f>SUM(B25,B27,B39)</f>
        <v>99038369.50999999</v>
      </c>
    </row>
    <row r="45" spans="1:2" x14ac:dyDescent="0.25">
      <c r="A45" s="42"/>
      <c r="B45" s="41"/>
    </row>
    <row r="46" spans="1:2" s="40" customFormat="1" x14ac:dyDescent="0.25">
      <c r="A46" s="17" t="s">
        <v>95</v>
      </c>
      <c r="B46" s="17"/>
    </row>
    <row r="47" spans="1:2" x14ac:dyDescent="0.25">
      <c r="A47" s="34" t="s">
        <v>94</v>
      </c>
      <c r="B47" s="67">
        <f>SUM(B48:B49)</f>
        <v>12810651.729999999</v>
      </c>
    </row>
    <row r="48" spans="1:2" s="4" customFormat="1" x14ac:dyDescent="0.25">
      <c r="A48" s="58" t="s">
        <v>162</v>
      </c>
      <c r="B48" s="37">
        <v>12475561.869999999</v>
      </c>
    </row>
    <row r="49" spans="1:2" s="4" customFormat="1" x14ac:dyDescent="0.25">
      <c r="A49" s="58" t="s">
        <v>156</v>
      </c>
      <c r="B49" s="37">
        <v>335089.86</v>
      </c>
    </row>
    <row r="50" spans="1:2" s="4" customFormat="1" x14ac:dyDescent="0.25">
      <c r="A50" s="34" t="s">
        <v>93</v>
      </c>
      <c r="B50" s="81"/>
    </row>
    <row r="51" spans="1:2" s="4" customFormat="1" x14ac:dyDescent="0.25">
      <c r="A51" s="12" t="s">
        <v>92</v>
      </c>
      <c r="B51" s="67">
        <f>SUM(B52:B58)</f>
        <v>439750.60000000003</v>
      </c>
    </row>
    <row r="52" spans="1:2" s="4" customFormat="1" x14ac:dyDescent="0.25">
      <c r="A52" s="58" t="s">
        <v>91</v>
      </c>
      <c r="B52" s="65">
        <v>155193.41</v>
      </c>
    </row>
    <row r="53" spans="1:2" s="4" customFormat="1" x14ac:dyDescent="0.25">
      <c r="A53" s="58" t="s">
        <v>90</v>
      </c>
      <c r="B53" s="65">
        <v>13423.23</v>
      </c>
    </row>
    <row r="54" spans="1:2" s="39" customFormat="1" x14ac:dyDescent="0.25">
      <c r="A54" s="58" t="s">
        <v>89</v>
      </c>
      <c r="B54" s="65">
        <v>0.5</v>
      </c>
    </row>
    <row r="55" spans="1:2" s="39" customFormat="1" x14ac:dyDescent="0.25">
      <c r="A55" s="58" t="s">
        <v>133</v>
      </c>
      <c r="B55" s="65">
        <v>73851.53</v>
      </c>
    </row>
    <row r="56" spans="1:2" s="39" customFormat="1" x14ac:dyDescent="0.25">
      <c r="A56" s="58" t="s">
        <v>168</v>
      </c>
      <c r="B56" s="65">
        <v>3669.51</v>
      </c>
    </row>
    <row r="57" spans="1:2" s="39" customFormat="1" x14ac:dyDescent="0.25">
      <c r="A57" s="58" t="s">
        <v>163</v>
      </c>
      <c r="B57" s="65">
        <v>183917.78</v>
      </c>
    </row>
    <row r="58" spans="1:2" s="39" customFormat="1" x14ac:dyDescent="0.25">
      <c r="A58" s="58" t="s">
        <v>167</v>
      </c>
      <c r="B58" s="65">
        <v>9694.64</v>
      </c>
    </row>
    <row r="59" spans="1:2" s="2" customFormat="1" x14ac:dyDescent="0.25">
      <c r="A59" s="12" t="s">
        <v>88</v>
      </c>
      <c r="B59" s="67">
        <f>SUM(B60:B64)</f>
        <v>236482.91</v>
      </c>
    </row>
    <row r="60" spans="1:2" s="2" customFormat="1" x14ac:dyDescent="0.25">
      <c r="A60" s="58" t="s">
        <v>87</v>
      </c>
      <c r="B60" s="65">
        <v>0</v>
      </c>
    </row>
    <row r="61" spans="1:2" s="2" customFormat="1" x14ac:dyDescent="0.25">
      <c r="A61" s="58" t="s">
        <v>86</v>
      </c>
      <c r="B61" s="65">
        <v>85632.11</v>
      </c>
    </row>
    <row r="62" spans="1:2" x14ac:dyDescent="0.25">
      <c r="A62" s="58" t="s">
        <v>85</v>
      </c>
      <c r="B62" s="65">
        <v>97894.74</v>
      </c>
    </row>
    <row r="63" spans="1:2" x14ac:dyDescent="0.25">
      <c r="A63" s="58" t="s">
        <v>122</v>
      </c>
      <c r="B63" s="65">
        <v>52956.06</v>
      </c>
    </row>
    <row r="64" spans="1:2" x14ac:dyDescent="0.25">
      <c r="A64" s="58" t="s">
        <v>131</v>
      </c>
      <c r="B64" s="65">
        <v>0</v>
      </c>
    </row>
    <row r="65" spans="1:3" s="2" customFormat="1" x14ac:dyDescent="0.25">
      <c r="A65" s="12" t="s">
        <v>84</v>
      </c>
      <c r="B65" s="67">
        <f>SUM(B66:B75)</f>
        <v>16099.29</v>
      </c>
    </row>
    <row r="66" spans="1:3" s="2" customFormat="1" x14ac:dyDescent="0.25">
      <c r="A66" s="36" t="s">
        <v>83</v>
      </c>
      <c r="B66" s="76">
        <v>8363.77</v>
      </c>
      <c r="C66" s="4"/>
    </row>
    <row r="67" spans="1:3" s="2" customFormat="1" x14ac:dyDescent="0.25">
      <c r="A67" s="38" t="s">
        <v>82</v>
      </c>
      <c r="B67" s="76">
        <v>1742</v>
      </c>
      <c r="C67" s="4"/>
    </row>
    <row r="68" spans="1:3" s="2" customFormat="1" x14ac:dyDescent="0.25">
      <c r="A68" s="36" t="s">
        <v>81</v>
      </c>
      <c r="B68" s="76">
        <v>5978.52</v>
      </c>
      <c r="C68" s="4"/>
    </row>
    <row r="69" spans="1:3" s="2" customFormat="1" x14ac:dyDescent="0.25">
      <c r="A69" s="36" t="s">
        <v>80</v>
      </c>
      <c r="B69" s="76">
        <v>15</v>
      </c>
      <c r="C69" s="4"/>
    </row>
    <row r="70" spans="1:3" s="2" customFormat="1" x14ac:dyDescent="0.25">
      <c r="A70" s="36" t="s">
        <v>79</v>
      </c>
      <c r="B70" s="76">
        <v>0</v>
      </c>
      <c r="C70" s="4"/>
    </row>
    <row r="71" spans="1:3" s="2" customFormat="1" x14ac:dyDescent="0.25">
      <c r="A71" s="36" t="s">
        <v>137</v>
      </c>
      <c r="B71" s="76">
        <v>0</v>
      </c>
      <c r="C71" s="77"/>
    </row>
    <row r="72" spans="1:3" s="2" customFormat="1" x14ac:dyDescent="0.25">
      <c r="A72" s="36" t="s">
        <v>78</v>
      </c>
      <c r="B72" s="72">
        <v>0</v>
      </c>
      <c r="C72" s="4"/>
    </row>
    <row r="73" spans="1:3" s="2" customFormat="1" x14ac:dyDescent="0.25">
      <c r="A73" s="36" t="s">
        <v>77</v>
      </c>
      <c r="B73" s="76">
        <v>0</v>
      </c>
      <c r="C73" s="4"/>
    </row>
    <row r="74" spans="1:3" s="2" customFormat="1" x14ac:dyDescent="0.25">
      <c r="A74" s="36" t="s">
        <v>118</v>
      </c>
      <c r="B74" s="72">
        <v>0</v>
      </c>
      <c r="C74" s="4"/>
    </row>
    <row r="75" spans="1:3" s="2" customFormat="1" x14ac:dyDescent="0.25">
      <c r="A75" s="36" t="s">
        <v>127</v>
      </c>
      <c r="B75" s="76">
        <v>0</v>
      </c>
      <c r="C75" s="4"/>
    </row>
    <row r="76" spans="1:3" s="2" customFormat="1" x14ac:dyDescent="0.25">
      <c r="A76" s="29" t="s">
        <v>76</v>
      </c>
      <c r="B76" s="66">
        <f>SUM(B47,B50,B51,B59,B65)</f>
        <v>13502984.529999997</v>
      </c>
      <c r="C76" s="4"/>
    </row>
    <row r="77" spans="1:3" s="2" customFormat="1" x14ac:dyDescent="0.25">
      <c r="A77" s="29"/>
      <c r="B77" s="20"/>
      <c r="C77" s="4"/>
    </row>
    <row r="78" spans="1:3" s="4" customFormat="1" x14ac:dyDescent="0.25">
      <c r="A78" s="26" t="s">
        <v>75</v>
      </c>
      <c r="B78" s="35"/>
    </row>
    <row r="79" spans="1:3" s="2" customFormat="1" x14ac:dyDescent="0.25">
      <c r="A79" s="34" t="s">
        <v>74</v>
      </c>
      <c r="B79" s="67">
        <f>SUM(B80:B92)</f>
        <v>12039797.960000001</v>
      </c>
      <c r="C79" s="4"/>
    </row>
    <row r="80" spans="1:3" s="2" customFormat="1" x14ac:dyDescent="0.25">
      <c r="A80" s="58" t="s">
        <v>73</v>
      </c>
      <c r="B80" s="72">
        <v>2764370.78</v>
      </c>
      <c r="C80" s="4"/>
    </row>
    <row r="81" spans="1:3" s="2" customFormat="1" x14ac:dyDescent="0.25">
      <c r="A81" s="58" t="s">
        <v>72</v>
      </c>
      <c r="B81" s="72">
        <v>278821.93</v>
      </c>
      <c r="C81" s="4"/>
    </row>
    <row r="82" spans="1:3" s="2" customFormat="1" x14ac:dyDescent="0.25">
      <c r="A82" s="58" t="s">
        <v>71</v>
      </c>
      <c r="B82" s="76">
        <v>674626.33</v>
      </c>
      <c r="C82" s="4"/>
    </row>
    <row r="83" spans="1:3" s="2" customFormat="1" x14ac:dyDescent="0.25">
      <c r="A83" s="58" t="s">
        <v>70</v>
      </c>
      <c r="B83" s="73">
        <v>0</v>
      </c>
    </row>
    <row r="84" spans="1:3" s="2" customFormat="1" x14ac:dyDescent="0.25">
      <c r="A84" s="58" t="s">
        <v>69</v>
      </c>
      <c r="B84" s="72">
        <v>0</v>
      </c>
    </row>
    <row r="85" spans="1:3" s="2" customFormat="1" x14ac:dyDescent="0.25">
      <c r="A85" s="58" t="s">
        <v>68</v>
      </c>
      <c r="B85" s="76">
        <v>0</v>
      </c>
    </row>
    <row r="86" spans="1:3" s="2" customFormat="1" x14ac:dyDescent="0.25">
      <c r="A86" s="58" t="s">
        <v>67</v>
      </c>
      <c r="B86" s="72">
        <v>546754.69999999995</v>
      </c>
    </row>
    <row r="87" spans="1:3" s="2" customFormat="1" x14ac:dyDescent="0.25">
      <c r="A87" s="58" t="s">
        <v>132</v>
      </c>
      <c r="B87" s="73">
        <v>944.43</v>
      </c>
    </row>
    <row r="88" spans="1:3" s="2" customFormat="1" x14ac:dyDescent="0.25">
      <c r="A88" s="58" t="s">
        <v>168</v>
      </c>
      <c r="B88" s="76">
        <v>0</v>
      </c>
    </row>
    <row r="89" spans="1:3" s="2" customFormat="1" x14ac:dyDescent="0.25">
      <c r="A89" s="58" t="s">
        <v>123</v>
      </c>
      <c r="B89" s="57">
        <v>539386.41</v>
      </c>
    </row>
    <row r="90" spans="1:3" s="2" customFormat="1" x14ac:dyDescent="0.25">
      <c r="A90" s="58" t="s">
        <v>129</v>
      </c>
      <c r="B90" s="76">
        <v>0</v>
      </c>
    </row>
    <row r="91" spans="1:3" s="2" customFormat="1" x14ac:dyDescent="0.25">
      <c r="A91" s="58" t="s">
        <v>164</v>
      </c>
      <c r="B91" s="76">
        <v>7234893.3799999999</v>
      </c>
    </row>
    <row r="92" spans="1:3" s="2" customFormat="1" x14ac:dyDescent="0.25">
      <c r="A92" s="58" t="s">
        <v>167</v>
      </c>
      <c r="B92" s="76">
        <v>0</v>
      </c>
    </row>
    <row r="93" spans="1:3" s="32" customFormat="1" x14ac:dyDescent="0.25">
      <c r="A93" s="33" t="s">
        <v>66</v>
      </c>
      <c r="B93" s="67">
        <f>SUM(B79)</f>
        <v>12039797.960000001</v>
      </c>
    </row>
    <row r="94" spans="1:3" s="2" customFormat="1" x14ac:dyDescent="0.25">
      <c r="A94" s="24"/>
      <c r="B94" s="61"/>
    </row>
    <row r="95" spans="1:3" s="8" customFormat="1" x14ac:dyDescent="0.25">
      <c r="A95" s="23" t="s">
        <v>65</v>
      </c>
      <c r="B95" s="22"/>
    </row>
    <row r="96" spans="1:3" s="2" customFormat="1" x14ac:dyDescent="0.25">
      <c r="A96" s="28" t="s">
        <v>64</v>
      </c>
      <c r="B96" s="66">
        <f>SUM(B97:B108)</f>
        <v>42234705</v>
      </c>
    </row>
    <row r="97" spans="1:2" s="2" customFormat="1" x14ac:dyDescent="0.25">
      <c r="A97" s="58" t="s">
        <v>63</v>
      </c>
      <c r="B97" s="76">
        <v>1177092.23</v>
      </c>
    </row>
    <row r="98" spans="1:2" s="2" customFormat="1" x14ac:dyDescent="0.25">
      <c r="A98" s="58" t="s">
        <v>62</v>
      </c>
      <c r="B98" s="76">
        <v>0</v>
      </c>
    </row>
    <row r="99" spans="1:2" s="2" customFormat="1" x14ac:dyDescent="0.25">
      <c r="A99" s="58" t="s">
        <v>61</v>
      </c>
      <c r="B99" s="76">
        <v>0</v>
      </c>
    </row>
    <row r="100" spans="1:2" s="2" customFormat="1" x14ac:dyDescent="0.25">
      <c r="A100" s="58" t="s">
        <v>60</v>
      </c>
      <c r="B100" s="76">
        <v>0</v>
      </c>
    </row>
    <row r="101" spans="1:2" s="2" customFormat="1" x14ac:dyDescent="0.25">
      <c r="A101" s="58" t="s">
        <v>59</v>
      </c>
      <c r="B101" s="76">
        <v>0</v>
      </c>
    </row>
    <row r="102" spans="1:2" s="2" customFormat="1" x14ac:dyDescent="0.25">
      <c r="A102" s="58" t="s">
        <v>58</v>
      </c>
      <c r="B102" s="76">
        <v>0</v>
      </c>
    </row>
    <row r="103" spans="1:2" s="2" customFormat="1" x14ac:dyDescent="0.25">
      <c r="A103" s="58" t="s">
        <v>135</v>
      </c>
      <c r="B103" s="76">
        <v>4823141.1399999997</v>
      </c>
    </row>
    <row r="104" spans="1:2" s="2" customFormat="1" x14ac:dyDescent="0.25">
      <c r="A104" s="58" t="s">
        <v>168</v>
      </c>
      <c r="B104" s="76">
        <v>0</v>
      </c>
    </row>
    <row r="105" spans="1:2" s="2" customFormat="1" x14ac:dyDescent="0.25">
      <c r="A105" s="58" t="s">
        <v>165</v>
      </c>
      <c r="B105" s="80">
        <v>0</v>
      </c>
    </row>
    <row r="106" spans="1:2" s="2" customFormat="1" x14ac:dyDescent="0.25">
      <c r="A106" s="58" t="s">
        <v>124</v>
      </c>
      <c r="B106" s="76">
        <v>0</v>
      </c>
    </row>
    <row r="107" spans="1:2" s="2" customFormat="1" x14ac:dyDescent="0.25">
      <c r="A107" s="58" t="s">
        <v>166</v>
      </c>
      <c r="B107" s="76">
        <v>34241802.600000001</v>
      </c>
    </row>
    <row r="108" spans="1:2" s="2" customFormat="1" x14ac:dyDescent="0.25">
      <c r="A108" s="58" t="s">
        <v>167</v>
      </c>
      <c r="B108" s="76">
        <v>1992669.03</v>
      </c>
    </row>
    <row r="109" spans="1:2" s="32" customFormat="1" x14ac:dyDescent="0.25">
      <c r="A109" s="26" t="s">
        <v>57</v>
      </c>
      <c r="B109" s="68">
        <f>B96</f>
        <v>42234705</v>
      </c>
    </row>
    <row r="110" spans="1:2" s="2" customFormat="1" x14ac:dyDescent="0.25">
      <c r="A110" s="24"/>
      <c r="B110" s="31"/>
    </row>
    <row r="111" spans="1:2" s="2" customFormat="1" x14ac:dyDescent="0.25">
      <c r="A111" s="26" t="s">
        <v>56</v>
      </c>
      <c r="B111" s="30"/>
    </row>
    <row r="112" spans="1:2" s="2" customFormat="1" x14ac:dyDescent="0.25">
      <c r="A112" s="26" t="s">
        <v>55</v>
      </c>
      <c r="B112" s="60"/>
    </row>
    <row r="113" spans="1:2" s="2" customFormat="1" x14ac:dyDescent="0.25">
      <c r="A113" s="28" t="s">
        <v>54</v>
      </c>
      <c r="B113" s="76">
        <v>4988440.1500000004</v>
      </c>
    </row>
    <row r="114" spans="1:2" s="2" customFormat="1" x14ac:dyDescent="0.25">
      <c r="A114" s="29" t="s">
        <v>53</v>
      </c>
      <c r="B114" s="76">
        <v>2219891.08</v>
      </c>
    </row>
    <row r="115" spans="1:2" s="2" customFormat="1" x14ac:dyDescent="0.25">
      <c r="A115" s="29" t="s">
        <v>52</v>
      </c>
      <c r="B115" s="76">
        <v>2329177.66</v>
      </c>
    </row>
    <row r="116" spans="1:2" s="2" customFormat="1" x14ac:dyDescent="0.25">
      <c r="A116" s="28" t="s">
        <v>51</v>
      </c>
      <c r="B116" s="57">
        <v>0</v>
      </c>
    </row>
    <row r="117" spans="1:2" s="2" customFormat="1" x14ac:dyDescent="0.25">
      <c r="A117" s="28" t="s">
        <v>50</v>
      </c>
      <c r="B117" s="76">
        <v>444316.04</v>
      </c>
    </row>
    <row r="118" spans="1:2" s="2" customFormat="1" x14ac:dyDescent="0.25">
      <c r="A118" s="28" t="s">
        <v>49</v>
      </c>
      <c r="B118" s="66">
        <f>SUM(B119:B120)</f>
        <v>4251704.9400000004</v>
      </c>
    </row>
    <row r="119" spans="1:2" s="2" customFormat="1" x14ac:dyDescent="0.25">
      <c r="A119" s="21" t="s">
        <v>48</v>
      </c>
      <c r="B119" s="76">
        <v>4250970.4000000004</v>
      </c>
    </row>
    <row r="120" spans="1:2" s="2" customFormat="1" x14ac:dyDescent="0.25">
      <c r="A120" s="21" t="s">
        <v>47</v>
      </c>
      <c r="B120" s="76">
        <v>734.54</v>
      </c>
    </row>
    <row r="121" spans="1:2" s="2" customFormat="1" ht="30" x14ac:dyDescent="0.25">
      <c r="A121" s="74" t="s">
        <v>46</v>
      </c>
      <c r="B121" s="75" t="s">
        <v>121</v>
      </c>
    </row>
    <row r="122" spans="1:2" s="2" customFormat="1" x14ac:dyDescent="0.25">
      <c r="A122" s="27" t="s">
        <v>45</v>
      </c>
      <c r="B122" s="66">
        <f>SUM(B123:B138)</f>
        <v>291340.90999999997</v>
      </c>
    </row>
    <row r="123" spans="1:2" s="2" customFormat="1" x14ac:dyDescent="0.25">
      <c r="A123" s="36" t="s">
        <v>44</v>
      </c>
      <c r="B123" s="76">
        <v>118321.16</v>
      </c>
    </row>
    <row r="124" spans="1:2" s="2" customFormat="1" x14ac:dyDescent="0.25">
      <c r="A124" s="36" t="s">
        <v>43</v>
      </c>
      <c r="B124" s="76">
        <v>833.33</v>
      </c>
    </row>
    <row r="125" spans="1:2" s="2" customFormat="1" x14ac:dyDescent="0.25">
      <c r="A125" s="36" t="s">
        <v>42</v>
      </c>
      <c r="B125" s="69">
        <v>0</v>
      </c>
    </row>
    <row r="126" spans="1:2" s="2" customFormat="1" x14ac:dyDescent="0.25">
      <c r="A126" s="36" t="s">
        <v>41</v>
      </c>
      <c r="B126" s="76">
        <v>115199.58</v>
      </c>
    </row>
    <row r="127" spans="1:2" s="2" customFormat="1" x14ac:dyDescent="0.25">
      <c r="A127" s="36" t="s">
        <v>40</v>
      </c>
      <c r="B127" s="76">
        <v>35555.82</v>
      </c>
    </row>
    <row r="128" spans="1:2" s="2" customFormat="1" x14ac:dyDescent="0.25">
      <c r="A128" s="55" t="s">
        <v>39</v>
      </c>
      <c r="B128" s="76">
        <v>41.91</v>
      </c>
    </row>
    <row r="129" spans="1:3" s="2" customFormat="1" x14ac:dyDescent="0.25">
      <c r="A129" s="55" t="s">
        <v>38</v>
      </c>
      <c r="B129" s="76">
        <v>5978.52</v>
      </c>
    </row>
    <row r="130" spans="1:3" s="2" customFormat="1" x14ac:dyDescent="0.25">
      <c r="A130" s="55" t="s">
        <v>37</v>
      </c>
      <c r="B130" s="76">
        <v>4324.22</v>
      </c>
    </row>
    <row r="131" spans="1:3" s="2" customFormat="1" x14ac:dyDescent="0.25">
      <c r="A131" s="55" t="s">
        <v>36</v>
      </c>
      <c r="B131" s="69">
        <v>0</v>
      </c>
    </row>
    <row r="132" spans="1:3" s="2" customFormat="1" x14ac:dyDescent="0.25">
      <c r="A132" s="36" t="s">
        <v>35</v>
      </c>
      <c r="B132" s="76">
        <v>700.06</v>
      </c>
    </row>
    <row r="133" spans="1:3" s="2" customFormat="1" x14ac:dyDescent="0.25">
      <c r="A133" s="36" t="s">
        <v>34</v>
      </c>
      <c r="B133" s="76">
        <v>1081.76</v>
      </c>
    </row>
    <row r="134" spans="1:3" s="2" customFormat="1" x14ac:dyDescent="0.25">
      <c r="A134" s="36" t="s">
        <v>33</v>
      </c>
      <c r="B134" s="69">
        <v>9304.5499999999993</v>
      </c>
    </row>
    <row r="135" spans="1:3" s="2" customFormat="1" x14ac:dyDescent="0.25">
      <c r="A135" s="55" t="s">
        <v>119</v>
      </c>
      <c r="B135" s="69">
        <v>0</v>
      </c>
    </row>
    <row r="136" spans="1:3" s="2" customFormat="1" x14ac:dyDescent="0.25">
      <c r="A136" s="55" t="s">
        <v>138</v>
      </c>
      <c r="B136" s="69">
        <v>0</v>
      </c>
      <c r="C136" s="4"/>
    </row>
    <row r="137" spans="1:3" s="2" customFormat="1" x14ac:dyDescent="0.25">
      <c r="A137" s="55" t="s">
        <v>32</v>
      </c>
      <c r="B137" s="69">
        <v>0</v>
      </c>
      <c r="C137" s="4"/>
    </row>
    <row r="138" spans="1:3" s="2" customFormat="1" x14ac:dyDescent="0.25">
      <c r="A138" s="55" t="s">
        <v>120</v>
      </c>
      <c r="B138" s="69">
        <v>0</v>
      </c>
      <c r="C138" s="77"/>
    </row>
    <row r="139" spans="1:3" s="2" customFormat="1" x14ac:dyDescent="0.25">
      <c r="A139" s="24" t="s">
        <v>31</v>
      </c>
      <c r="B139" s="67">
        <f>SUM(B113,B114,B115,B116,B117,B118,B121,B122)</f>
        <v>14524870.780000001</v>
      </c>
      <c r="C139" s="4"/>
    </row>
    <row r="140" spans="1:3" s="2" customFormat="1" x14ac:dyDescent="0.25">
      <c r="A140" s="24"/>
      <c r="B140" s="25"/>
      <c r="C140" s="4"/>
    </row>
    <row r="141" spans="1:3" s="2" customFormat="1" x14ac:dyDescent="0.25">
      <c r="A141" s="26" t="s">
        <v>30</v>
      </c>
      <c r="B141" s="26"/>
      <c r="C141" s="4"/>
    </row>
    <row r="142" spans="1:3" s="4" customFormat="1" x14ac:dyDescent="0.25">
      <c r="A142" s="55" t="s">
        <v>29</v>
      </c>
      <c r="B142" s="76">
        <v>509193.86</v>
      </c>
    </row>
    <row r="143" spans="1:3" s="4" customFormat="1" x14ac:dyDescent="0.25">
      <c r="A143" s="21" t="s">
        <v>28</v>
      </c>
      <c r="B143" s="57">
        <v>490286.73</v>
      </c>
    </row>
    <row r="144" spans="1:3" s="4" customFormat="1" x14ac:dyDescent="0.25">
      <c r="A144" s="21" t="s">
        <v>27</v>
      </c>
      <c r="B144" s="57">
        <v>0</v>
      </c>
    </row>
    <row r="145" spans="1:2" s="2" customFormat="1" x14ac:dyDescent="0.25">
      <c r="A145" s="21" t="s">
        <v>26</v>
      </c>
      <c r="B145" s="57">
        <v>0</v>
      </c>
    </row>
    <row r="146" spans="1:2" s="2" customFormat="1" ht="14.25" customHeight="1" x14ac:dyDescent="0.25">
      <c r="A146" s="24" t="s">
        <v>25</v>
      </c>
      <c r="B146" s="66">
        <f>B142+B143+B144+B145</f>
        <v>999480.59</v>
      </c>
    </row>
    <row r="147" spans="1:2" s="2" customFormat="1" x14ac:dyDescent="0.25">
      <c r="A147" s="24" t="s">
        <v>24</v>
      </c>
      <c r="B147" s="66">
        <f>B139+B146</f>
        <v>15524351.370000001</v>
      </c>
    </row>
    <row r="148" spans="1:2" s="2" customFormat="1" x14ac:dyDescent="0.25">
      <c r="A148" s="24"/>
      <c r="B148" s="20"/>
    </row>
    <row r="149" spans="1:2" s="2" customFormat="1" x14ac:dyDescent="0.25">
      <c r="A149" s="23" t="s">
        <v>23</v>
      </c>
      <c r="B149" s="22"/>
    </row>
    <row r="150" spans="1:2" s="2" customFormat="1" x14ac:dyDescent="0.25">
      <c r="A150" s="21" t="s">
        <v>22</v>
      </c>
      <c r="B150" s="78">
        <v>0</v>
      </c>
    </row>
    <row r="151" spans="1:2" s="18" customFormat="1" x14ac:dyDescent="0.25">
      <c r="A151" s="19" t="s">
        <v>21</v>
      </c>
      <c r="B151" s="79">
        <f>B150</f>
        <v>0</v>
      </c>
    </row>
    <row r="152" spans="1:2" s="2" customFormat="1" x14ac:dyDescent="0.25">
      <c r="A152" s="89"/>
      <c r="B152" s="90"/>
    </row>
    <row r="153" spans="1:2" x14ac:dyDescent="0.25">
      <c r="A153" s="17" t="s">
        <v>139</v>
      </c>
      <c r="B153" s="16"/>
    </row>
    <row r="154" spans="1:2" x14ac:dyDescent="0.25">
      <c r="A154" s="15" t="s">
        <v>20</v>
      </c>
      <c r="B154" s="67">
        <f>SUM(B155)</f>
        <v>13413.74</v>
      </c>
    </row>
    <row r="155" spans="1:2" x14ac:dyDescent="0.25">
      <c r="A155" s="14" t="s">
        <v>19</v>
      </c>
      <c r="B155" s="76">
        <v>13413.74</v>
      </c>
    </row>
    <row r="156" spans="1:2" x14ac:dyDescent="0.25">
      <c r="A156" s="15" t="s">
        <v>18</v>
      </c>
      <c r="B156" s="67">
        <f>SUM(B157:B167)</f>
        <v>57105801.100000001</v>
      </c>
    </row>
    <row r="157" spans="1:2" x14ac:dyDescent="0.25">
      <c r="A157" s="14" t="s">
        <v>141</v>
      </c>
      <c r="B157" s="76">
        <v>0</v>
      </c>
    </row>
    <row r="158" spans="1:2" x14ac:dyDescent="0.25">
      <c r="A158" s="14" t="s">
        <v>17</v>
      </c>
      <c r="B158" s="71">
        <v>25693389.329999998</v>
      </c>
    </row>
    <row r="159" spans="1:2" x14ac:dyDescent="0.25">
      <c r="A159" s="14" t="s">
        <v>143</v>
      </c>
      <c r="B159" s="53"/>
    </row>
    <row r="160" spans="1:2" x14ac:dyDescent="0.25">
      <c r="A160" s="14" t="s">
        <v>16</v>
      </c>
      <c r="B160" s="71">
        <v>2219133.1800000002</v>
      </c>
    </row>
    <row r="161" spans="1:3" x14ac:dyDescent="0.25">
      <c r="A161" s="14" t="s">
        <v>15</v>
      </c>
      <c r="B161" s="71">
        <v>87.91</v>
      </c>
    </row>
    <row r="162" spans="1:3" x14ac:dyDescent="0.25">
      <c r="A162" s="14" t="s">
        <v>153</v>
      </c>
      <c r="B162" s="70">
        <v>0</v>
      </c>
    </row>
    <row r="163" spans="1:3" x14ac:dyDescent="0.25">
      <c r="A163" s="58" t="s">
        <v>168</v>
      </c>
      <c r="B163" s="69">
        <v>0</v>
      </c>
    </row>
    <row r="164" spans="1:3" x14ac:dyDescent="0.25">
      <c r="A164" s="14" t="s">
        <v>157</v>
      </c>
      <c r="B164" s="71">
        <v>0.01</v>
      </c>
    </row>
    <row r="165" spans="1:3" x14ac:dyDescent="0.25">
      <c r="A165" s="87" t="s">
        <v>154</v>
      </c>
      <c r="B165" s="76">
        <v>0</v>
      </c>
    </row>
    <row r="166" spans="1:3" x14ac:dyDescent="0.25">
      <c r="A166" s="58" t="s">
        <v>150</v>
      </c>
      <c r="B166" s="76">
        <v>27190827</v>
      </c>
    </row>
    <row r="167" spans="1:3" x14ac:dyDescent="0.25">
      <c r="A167" s="58" t="s">
        <v>167</v>
      </c>
      <c r="B167" s="76">
        <v>2002363.67</v>
      </c>
    </row>
    <row r="168" spans="1:3" x14ac:dyDescent="0.25">
      <c r="A168" s="15" t="s">
        <v>14</v>
      </c>
      <c r="B168" s="67">
        <f>SUM(B169:B172)</f>
        <v>39897787.829999998</v>
      </c>
    </row>
    <row r="169" spans="1:3" x14ac:dyDescent="0.25">
      <c r="A169" s="14" t="s">
        <v>12</v>
      </c>
      <c r="B169" s="71">
        <v>14363262.9</v>
      </c>
    </row>
    <row r="170" spans="1:3" x14ac:dyDescent="0.25">
      <c r="A170" s="14" t="s">
        <v>11</v>
      </c>
      <c r="B170" s="71">
        <v>16587016.560000001</v>
      </c>
    </row>
    <row r="171" spans="1:3" x14ac:dyDescent="0.25">
      <c r="A171" s="58" t="s">
        <v>126</v>
      </c>
      <c r="B171" s="71">
        <v>8947508.3699999992</v>
      </c>
    </row>
    <row r="172" spans="1:3" x14ac:dyDescent="0.25">
      <c r="A172" s="58" t="s">
        <v>128</v>
      </c>
      <c r="B172" s="53">
        <v>0</v>
      </c>
    </row>
    <row r="173" spans="1:3" s="4" customFormat="1" x14ac:dyDescent="0.25">
      <c r="A173" s="13" t="s">
        <v>10</v>
      </c>
      <c r="B173" s="67">
        <f>SUM(B154,B156,B168)</f>
        <v>97017002.670000002</v>
      </c>
    </row>
    <row r="174" spans="1:3" s="2" customFormat="1" x14ac:dyDescent="0.25">
      <c r="A174" s="12" t="s">
        <v>9</v>
      </c>
      <c r="B174" s="67">
        <f>(B44+B76)-(B147+B151)</f>
        <v>97017002.669999987</v>
      </c>
      <c r="C174" s="64"/>
    </row>
    <row r="175" spans="1:3" s="2" customFormat="1" x14ac:dyDescent="0.25">
      <c r="A175" s="56" t="s">
        <v>8</v>
      </c>
      <c r="B175" s="63"/>
    </row>
    <row r="176" spans="1:3" s="8" customFormat="1" x14ac:dyDescent="0.25">
      <c r="A176" s="6" t="s">
        <v>7</v>
      </c>
      <c r="B176" s="11"/>
    </row>
    <row r="177" spans="1:2" s="8" customFormat="1" x14ac:dyDescent="0.25">
      <c r="A177" s="10" t="s">
        <v>6</v>
      </c>
      <c r="B177" s="9">
        <v>3487668.43</v>
      </c>
    </row>
    <row r="178" spans="1:2" s="8" customFormat="1" x14ac:dyDescent="0.25">
      <c r="A178" s="10" t="s">
        <v>5</v>
      </c>
      <c r="B178" s="9">
        <v>0</v>
      </c>
    </row>
    <row r="179" spans="1:2" s="8" customFormat="1" x14ac:dyDescent="0.25">
      <c r="A179" s="10" t="s">
        <v>4</v>
      </c>
      <c r="B179" s="9">
        <v>0</v>
      </c>
    </row>
    <row r="180" spans="1:2" s="2" customFormat="1" x14ac:dyDescent="0.25">
      <c r="A180" s="7" t="s">
        <v>3</v>
      </c>
      <c r="B180" s="80">
        <v>173947.15</v>
      </c>
    </row>
    <row r="181" spans="1:2" s="2" customFormat="1" x14ac:dyDescent="0.25">
      <c r="A181" s="6" t="s">
        <v>2</v>
      </c>
      <c r="B181" s="5">
        <f>SUM(B177,B178,B179,B180)</f>
        <v>3661615.58</v>
      </c>
    </row>
    <row r="182" spans="1:2" s="2" customFormat="1" x14ac:dyDescent="0.25">
      <c r="A182" s="91"/>
      <c r="B182" s="91"/>
    </row>
    <row r="183" spans="1:2" s="2" customFormat="1" x14ac:dyDescent="0.25">
      <c r="A183" s="91"/>
      <c r="B183" s="91"/>
    </row>
    <row r="184" spans="1:2" s="4" customFormat="1" x14ac:dyDescent="0.25">
      <c r="A184" s="91"/>
      <c r="B184" s="91"/>
    </row>
    <row r="185" spans="1:2" s="4" customFormat="1" x14ac:dyDescent="0.25">
      <c r="A185" s="3"/>
      <c r="B185" s="3"/>
    </row>
    <row r="186" spans="1:2" s="4" customFormat="1" x14ac:dyDescent="0.25">
      <c r="A186" s="3"/>
      <c r="B186" s="3"/>
    </row>
    <row r="187" spans="1:2" x14ac:dyDescent="0.25">
      <c r="A187" s="3"/>
      <c r="B187" s="3"/>
    </row>
    <row r="188" spans="1:2" x14ac:dyDescent="0.25">
      <c r="A188" s="2" t="s">
        <v>1</v>
      </c>
      <c r="B188" s="2"/>
    </row>
    <row r="189" spans="1:2" x14ac:dyDescent="0.25">
      <c r="A189" s="2"/>
      <c r="B189" s="2"/>
    </row>
    <row r="190" spans="1:2" s="2" customFormat="1" x14ac:dyDescent="0.25">
      <c r="A190" s="2" t="s">
        <v>0</v>
      </c>
    </row>
    <row r="215" spans="1:1" x14ac:dyDescent="0.25">
      <c r="A215"/>
    </row>
  </sheetData>
  <mergeCells count="9">
    <mergeCell ref="A22:B22"/>
    <mergeCell ref="A152:B152"/>
    <mergeCell ref="A182:B18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C210"/>
  <sheetViews>
    <sheetView showGridLines="0" topLeftCell="A88" zoomScaleNormal="100" zoomScaleSheetLayoutView="70" workbookViewId="0">
      <selection activeCell="B66" sqref="B66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 x14ac:dyDescent="0.25">
      <c r="A1" s="54"/>
      <c r="B1" s="54"/>
    </row>
    <row r="2" spans="1:2" x14ac:dyDescent="0.25">
      <c r="A2" s="92" t="s">
        <v>116</v>
      </c>
      <c r="B2" s="92"/>
    </row>
    <row r="3" spans="1:2" x14ac:dyDescent="0.25">
      <c r="A3" s="92"/>
      <c r="B3" s="92"/>
    </row>
    <row r="4" spans="1:2" x14ac:dyDescent="0.25">
      <c r="A4" s="92"/>
      <c r="B4" s="92"/>
    </row>
    <row r="5" spans="1:2" x14ac:dyDescent="0.25">
      <c r="A5" s="92"/>
      <c r="B5" s="92"/>
    </row>
    <row r="6" spans="1:2" x14ac:dyDescent="0.25">
      <c r="A6" s="92"/>
      <c r="B6" s="92"/>
    </row>
    <row r="7" spans="1:2" x14ac:dyDescent="0.25">
      <c r="A7" s="92"/>
      <c r="B7" s="92"/>
    </row>
    <row r="8" spans="1:2" ht="23.25" customHeight="1" x14ac:dyDescent="0.25">
      <c r="A8" s="93" t="s">
        <v>115</v>
      </c>
      <c r="B8" s="93"/>
    </row>
    <row r="9" spans="1:2" ht="23.25" customHeight="1" x14ac:dyDescent="0.25">
      <c r="A9" s="93"/>
      <c r="B9" s="93"/>
    </row>
    <row r="10" spans="1:2" x14ac:dyDescent="0.25">
      <c r="A10" s="94" t="s">
        <v>114</v>
      </c>
      <c r="B10" s="94"/>
    </row>
    <row r="11" spans="1:2" x14ac:dyDescent="0.25">
      <c r="A11" s="24" t="s">
        <v>112</v>
      </c>
      <c r="B11" s="50"/>
    </row>
    <row r="12" spans="1:2" x14ac:dyDescent="0.25">
      <c r="A12" s="95" t="s">
        <v>113</v>
      </c>
      <c r="B12" s="95"/>
    </row>
    <row r="13" spans="1:2" x14ac:dyDescent="0.25">
      <c r="A13" s="51" t="s">
        <v>112</v>
      </c>
      <c r="B13" s="50"/>
    </row>
    <row r="14" spans="1:2" x14ac:dyDescent="0.25">
      <c r="A14" s="95" t="s">
        <v>111</v>
      </c>
      <c r="B14" s="95"/>
    </row>
    <row r="15" spans="1:2" x14ac:dyDescent="0.25">
      <c r="A15" s="51" t="s">
        <v>110</v>
      </c>
      <c r="B15" s="50"/>
    </row>
    <row r="16" spans="1:2" x14ac:dyDescent="0.25">
      <c r="A16" s="52" t="s">
        <v>109</v>
      </c>
      <c r="B16" s="52"/>
    </row>
    <row r="17" spans="1:3" x14ac:dyDescent="0.25">
      <c r="A17" s="95" t="s">
        <v>117</v>
      </c>
      <c r="B17" s="95"/>
    </row>
    <row r="18" spans="1:3" x14ac:dyDescent="0.25">
      <c r="A18" s="51"/>
      <c r="B18" s="50"/>
    </row>
    <row r="19" spans="1:3" s="45" customFormat="1" x14ac:dyDescent="0.25">
      <c r="A19" s="49" t="s">
        <v>108</v>
      </c>
      <c r="B19" s="48">
        <v>20050192.370000001</v>
      </c>
    </row>
    <row r="20" spans="1:3" s="45" customFormat="1" x14ac:dyDescent="0.25">
      <c r="A20" s="49" t="s">
        <v>107</v>
      </c>
      <c r="B20" s="48">
        <v>0</v>
      </c>
    </row>
    <row r="21" spans="1:3" s="45" customFormat="1" x14ac:dyDescent="0.25">
      <c r="A21" s="47"/>
      <c r="B21" s="46"/>
    </row>
    <row r="22" spans="1:3" ht="26.25" x14ac:dyDescent="0.25">
      <c r="A22" s="88" t="s">
        <v>106</v>
      </c>
      <c r="B22" s="88"/>
    </row>
    <row r="23" spans="1:3" x14ac:dyDescent="0.25">
      <c r="A23" s="49" t="s">
        <v>144</v>
      </c>
      <c r="B23" s="24" t="s">
        <v>105</v>
      </c>
    </row>
    <row r="24" spans="1:3" x14ac:dyDescent="0.25">
      <c r="A24" s="17" t="s">
        <v>104</v>
      </c>
      <c r="B24" s="44"/>
    </row>
    <row r="25" spans="1:3" x14ac:dyDescent="0.25">
      <c r="A25" s="15" t="s">
        <v>103</v>
      </c>
      <c r="B25" s="67">
        <f>SUM(B26)</f>
        <v>114161.49</v>
      </c>
    </row>
    <row r="26" spans="1:3" x14ac:dyDescent="0.25">
      <c r="A26" s="58" t="s">
        <v>102</v>
      </c>
      <c r="B26" s="86">
        <v>114161.49</v>
      </c>
    </row>
    <row r="27" spans="1:3" x14ac:dyDescent="0.25">
      <c r="A27" s="15" t="s">
        <v>101</v>
      </c>
      <c r="B27" s="67">
        <f>SUM(B28:B38)</f>
        <v>57596832.889999993</v>
      </c>
    </row>
    <row r="28" spans="1:3" x14ac:dyDescent="0.25">
      <c r="A28" s="14" t="s">
        <v>140</v>
      </c>
      <c r="B28" s="70">
        <v>0</v>
      </c>
    </row>
    <row r="29" spans="1:3" x14ac:dyDescent="0.25">
      <c r="A29" s="14" t="s">
        <v>100</v>
      </c>
      <c r="B29" s="70">
        <v>27125508.469999999</v>
      </c>
      <c r="C29" s="43"/>
    </row>
    <row r="30" spans="1:3" x14ac:dyDescent="0.25">
      <c r="A30" s="14" t="s">
        <v>142</v>
      </c>
      <c r="B30" s="53">
        <v>0</v>
      </c>
    </row>
    <row r="31" spans="1:3" x14ac:dyDescent="0.25">
      <c r="A31" s="14" t="s">
        <v>99</v>
      </c>
      <c r="B31" s="70">
        <v>2484543.88</v>
      </c>
    </row>
    <row r="32" spans="1:3" x14ac:dyDescent="0.25">
      <c r="A32" s="58" t="s">
        <v>98</v>
      </c>
      <c r="B32" s="70">
        <v>87.41</v>
      </c>
    </row>
    <row r="33" spans="1:2" x14ac:dyDescent="0.25">
      <c r="A33" s="82" t="s">
        <v>147</v>
      </c>
      <c r="B33" s="70">
        <v>26332783.460000001</v>
      </c>
    </row>
    <row r="34" spans="1:2" x14ac:dyDescent="0.25">
      <c r="A34" s="82" t="s">
        <v>146</v>
      </c>
      <c r="B34" s="70">
        <v>1653909.66</v>
      </c>
    </row>
    <row r="35" spans="1:2" x14ac:dyDescent="0.25">
      <c r="A35" s="83" t="s">
        <v>155</v>
      </c>
      <c r="B35" s="70">
        <v>0.01</v>
      </c>
    </row>
    <row r="36" spans="1:2" x14ac:dyDescent="0.25">
      <c r="A36" s="82" t="s">
        <v>145</v>
      </c>
      <c r="B36" s="70">
        <v>0</v>
      </c>
    </row>
    <row r="37" spans="1:2" x14ac:dyDescent="0.25">
      <c r="A37" s="82" t="s">
        <v>148</v>
      </c>
      <c r="B37" s="70">
        <v>0</v>
      </c>
    </row>
    <row r="38" spans="1:2" x14ac:dyDescent="0.25">
      <c r="A38" s="82" t="s">
        <v>149</v>
      </c>
      <c r="B38" s="70">
        <v>0</v>
      </c>
    </row>
    <row r="39" spans="1:2" x14ac:dyDescent="0.25">
      <c r="A39" s="62" t="s">
        <v>97</v>
      </c>
      <c r="B39" s="67">
        <f>SUM(B40:B43)</f>
        <v>41422144.359999999</v>
      </c>
    </row>
    <row r="40" spans="1:2" x14ac:dyDescent="0.25">
      <c r="A40" s="58" t="s">
        <v>158</v>
      </c>
      <c r="B40" s="70">
        <v>14952275.119999999</v>
      </c>
    </row>
    <row r="41" spans="1:2" x14ac:dyDescent="0.25">
      <c r="A41" s="58" t="s">
        <v>159</v>
      </c>
      <c r="B41" s="70">
        <v>17035906.52</v>
      </c>
    </row>
    <row r="42" spans="1:2" x14ac:dyDescent="0.25">
      <c r="A42" s="58" t="s">
        <v>160</v>
      </c>
      <c r="B42" s="70">
        <v>9433962.7200000007</v>
      </c>
    </row>
    <row r="43" spans="1:2" x14ac:dyDescent="0.25">
      <c r="A43" s="58" t="s">
        <v>161</v>
      </c>
      <c r="B43" s="53">
        <v>0</v>
      </c>
    </row>
    <row r="44" spans="1:2" x14ac:dyDescent="0.25">
      <c r="A44" s="59" t="s">
        <v>96</v>
      </c>
      <c r="B44" s="67">
        <f>SUM(B25,B27,B39)</f>
        <v>99133138.739999995</v>
      </c>
    </row>
    <row r="45" spans="1:2" x14ac:dyDescent="0.25">
      <c r="A45" s="42"/>
      <c r="B45" s="41"/>
    </row>
    <row r="46" spans="1:2" s="40" customFormat="1" x14ac:dyDescent="0.25">
      <c r="A46" s="17" t="s">
        <v>95</v>
      </c>
      <c r="B46" s="17"/>
    </row>
    <row r="47" spans="1:2" x14ac:dyDescent="0.25">
      <c r="A47" s="34" t="s">
        <v>94</v>
      </c>
      <c r="B47" s="67">
        <f>SUM(B48:B49)</f>
        <v>12810651.729999999</v>
      </c>
    </row>
    <row r="48" spans="1:2" s="4" customFormat="1" x14ac:dyDescent="0.25">
      <c r="A48" s="58" t="s">
        <v>162</v>
      </c>
      <c r="B48" s="37">
        <v>12475561.869999999</v>
      </c>
    </row>
    <row r="49" spans="1:3" s="4" customFormat="1" x14ac:dyDescent="0.25">
      <c r="A49" s="58" t="s">
        <v>156</v>
      </c>
      <c r="B49" s="37">
        <v>335089.86</v>
      </c>
    </row>
    <row r="50" spans="1:3" s="4" customFormat="1" x14ac:dyDescent="0.25">
      <c r="A50" s="34" t="s">
        <v>93</v>
      </c>
      <c r="B50" s="81"/>
    </row>
    <row r="51" spans="1:3" s="4" customFormat="1" x14ac:dyDescent="0.25">
      <c r="A51" s="12" t="s">
        <v>92</v>
      </c>
      <c r="B51" s="67">
        <f>SUM(B52:B56)</f>
        <v>0</v>
      </c>
    </row>
    <row r="52" spans="1:3" s="4" customFormat="1" x14ac:dyDescent="0.25">
      <c r="A52" s="58" t="s">
        <v>91</v>
      </c>
      <c r="B52" s="65"/>
    </row>
    <row r="53" spans="1:3" s="4" customFormat="1" x14ac:dyDescent="0.25">
      <c r="A53" s="58" t="s">
        <v>90</v>
      </c>
      <c r="B53" s="65"/>
    </row>
    <row r="54" spans="1:3" s="39" customFormat="1" x14ac:dyDescent="0.25">
      <c r="A54" s="58" t="s">
        <v>89</v>
      </c>
      <c r="B54" s="65"/>
    </row>
    <row r="55" spans="1:3" s="39" customFormat="1" x14ac:dyDescent="0.25">
      <c r="A55" s="58" t="s">
        <v>133</v>
      </c>
      <c r="B55" s="65"/>
    </row>
    <row r="56" spans="1:3" s="39" customFormat="1" x14ac:dyDescent="0.25">
      <c r="A56" s="58" t="s">
        <v>130</v>
      </c>
      <c r="B56" s="65"/>
    </row>
    <row r="57" spans="1:3" s="2" customFormat="1" x14ac:dyDescent="0.25">
      <c r="A57" s="12" t="s">
        <v>88</v>
      </c>
      <c r="B57" s="67">
        <f>SUM(B58:B62)</f>
        <v>0</v>
      </c>
    </row>
    <row r="58" spans="1:3" s="2" customFormat="1" x14ac:dyDescent="0.25">
      <c r="A58" s="58" t="s">
        <v>87</v>
      </c>
      <c r="B58" s="65">
        <v>0</v>
      </c>
    </row>
    <row r="59" spans="1:3" s="2" customFormat="1" x14ac:dyDescent="0.25">
      <c r="A59" s="58" t="s">
        <v>86</v>
      </c>
      <c r="B59" s="65"/>
    </row>
    <row r="60" spans="1:3" x14ac:dyDescent="0.25">
      <c r="A60" s="58" t="s">
        <v>85</v>
      </c>
      <c r="B60" s="65"/>
    </row>
    <row r="61" spans="1:3" x14ac:dyDescent="0.25">
      <c r="A61" s="58" t="s">
        <v>122</v>
      </c>
      <c r="B61" s="65"/>
    </row>
    <row r="62" spans="1:3" x14ac:dyDescent="0.25">
      <c r="A62" s="58" t="s">
        <v>131</v>
      </c>
      <c r="B62" s="65">
        <v>0</v>
      </c>
    </row>
    <row r="63" spans="1:3" s="2" customFormat="1" x14ac:dyDescent="0.25">
      <c r="A63" s="12" t="s">
        <v>84</v>
      </c>
      <c r="B63" s="67">
        <f>SUM(B64:B73)</f>
        <v>16099.29</v>
      </c>
    </row>
    <row r="64" spans="1:3" s="2" customFormat="1" x14ac:dyDescent="0.25">
      <c r="A64" s="36" t="s">
        <v>83</v>
      </c>
      <c r="B64" s="76">
        <v>8363.77</v>
      </c>
      <c r="C64" s="4"/>
    </row>
    <row r="65" spans="1:3" s="2" customFormat="1" x14ac:dyDescent="0.25">
      <c r="A65" s="38" t="s">
        <v>82</v>
      </c>
      <c r="B65" s="76">
        <v>1742</v>
      </c>
      <c r="C65" s="4"/>
    </row>
    <row r="66" spans="1:3" s="2" customFormat="1" x14ac:dyDescent="0.25">
      <c r="A66" s="36" t="s">
        <v>81</v>
      </c>
      <c r="B66" s="86">
        <v>5978.52</v>
      </c>
      <c r="C66" s="4"/>
    </row>
    <row r="67" spans="1:3" s="2" customFormat="1" x14ac:dyDescent="0.25">
      <c r="A67" s="36" t="s">
        <v>80</v>
      </c>
      <c r="B67" s="76">
        <v>15</v>
      </c>
      <c r="C67" s="4"/>
    </row>
    <row r="68" spans="1:3" s="2" customFormat="1" x14ac:dyDescent="0.25">
      <c r="A68" s="36" t="s">
        <v>79</v>
      </c>
      <c r="B68" s="76">
        <v>0</v>
      </c>
      <c r="C68" s="4"/>
    </row>
    <row r="69" spans="1:3" s="2" customFormat="1" x14ac:dyDescent="0.25">
      <c r="A69" s="36" t="s">
        <v>137</v>
      </c>
      <c r="B69" s="76">
        <v>0</v>
      </c>
      <c r="C69" s="77"/>
    </row>
    <row r="70" spans="1:3" s="2" customFormat="1" x14ac:dyDescent="0.25">
      <c r="A70" s="36" t="s">
        <v>78</v>
      </c>
      <c r="B70" s="72">
        <v>0</v>
      </c>
      <c r="C70" s="4"/>
    </row>
    <row r="71" spans="1:3" s="2" customFormat="1" x14ac:dyDescent="0.25">
      <c r="A71" s="36" t="s">
        <v>77</v>
      </c>
      <c r="B71" s="76">
        <v>0</v>
      </c>
      <c r="C71" s="4"/>
    </row>
    <row r="72" spans="1:3" s="2" customFormat="1" x14ac:dyDescent="0.25">
      <c r="A72" s="36" t="s">
        <v>118</v>
      </c>
      <c r="B72" s="72">
        <v>0</v>
      </c>
      <c r="C72" s="4"/>
    </row>
    <row r="73" spans="1:3" s="2" customFormat="1" x14ac:dyDescent="0.25">
      <c r="A73" s="36" t="s">
        <v>127</v>
      </c>
      <c r="B73" s="76">
        <v>0</v>
      </c>
      <c r="C73" s="4"/>
    </row>
    <row r="74" spans="1:3" s="2" customFormat="1" x14ac:dyDescent="0.25">
      <c r="A74" s="29" t="s">
        <v>76</v>
      </c>
      <c r="B74" s="66">
        <f>SUM(B47,B50,B51,B57,B63)</f>
        <v>12826751.019999998</v>
      </c>
      <c r="C74" s="4"/>
    </row>
    <row r="75" spans="1:3" s="2" customFormat="1" x14ac:dyDescent="0.25">
      <c r="A75" s="29"/>
      <c r="B75" s="20"/>
      <c r="C75" s="4"/>
    </row>
    <row r="76" spans="1:3" s="4" customFormat="1" x14ac:dyDescent="0.25">
      <c r="A76" s="26" t="s">
        <v>75</v>
      </c>
      <c r="B76" s="35"/>
    </row>
    <row r="77" spans="1:3" s="2" customFormat="1" x14ac:dyDescent="0.25">
      <c r="A77" s="34" t="s">
        <v>74</v>
      </c>
      <c r="B77" s="67">
        <f>SUM(B78:B88)</f>
        <v>0</v>
      </c>
      <c r="C77" s="4"/>
    </row>
    <row r="78" spans="1:3" s="2" customFormat="1" x14ac:dyDescent="0.25">
      <c r="A78" s="58" t="s">
        <v>73</v>
      </c>
      <c r="B78" s="72"/>
      <c r="C78" s="4"/>
    </row>
    <row r="79" spans="1:3" s="2" customFormat="1" x14ac:dyDescent="0.25">
      <c r="A79" s="58" t="s">
        <v>72</v>
      </c>
      <c r="B79" s="72"/>
      <c r="C79" s="4"/>
    </row>
    <row r="80" spans="1:3" s="2" customFormat="1" x14ac:dyDescent="0.25">
      <c r="A80" s="58" t="s">
        <v>71</v>
      </c>
      <c r="B80" s="76"/>
      <c r="C80" s="4"/>
    </row>
    <row r="81" spans="1:2" s="2" customFormat="1" x14ac:dyDescent="0.25">
      <c r="A81" s="58" t="s">
        <v>70</v>
      </c>
      <c r="B81" s="73">
        <v>0</v>
      </c>
    </row>
    <row r="82" spans="1:2" s="2" customFormat="1" x14ac:dyDescent="0.25">
      <c r="A82" s="58" t="s">
        <v>69</v>
      </c>
      <c r="B82" s="72"/>
    </row>
    <row r="83" spans="1:2" s="2" customFormat="1" x14ac:dyDescent="0.25">
      <c r="A83" s="58" t="s">
        <v>68</v>
      </c>
      <c r="B83" s="76">
        <v>0</v>
      </c>
    </row>
    <row r="84" spans="1:2" s="2" customFormat="1" x14ac:dyDescent="0.25">
      <c r="A84" s="58" t="s">
        <v>67</v>
      </c>
      <c r="B84" s="72"/>
    </row>
    <row r="85" spans="1:2" s="2" customFormat="1" x14ac:dyDescent="0.25">
      <c r="A85" s="58" t="s">
        <v>132</v>
      </c>
      <c r="B85" s="73"/>
    </row>
    <row r="86" spans="1:2" s="2" customFormat="1" x14ac:dyDescent="0.25">
      <c r="A86" s="58" t="s">
        <v>134</v>
      </c>
      <c r="B86" s="76">
        <v>0</v>
      </c>
    </row>
    <row r="87" spans="1:2" s="2" customFormat="1" x14ac:dyDescent="0.25">
      <c r="A87" s="58" t="s">
        <v>123</v>
      </c>
      <c r="B87" s="57"/>
    </row>
    <row r="88" spans="1:2" s="2" customFormat="1" x14ac:dyDescent="0.25">
      <c r="A88" s="58" t="s">
        <v>129</v>
      </c>
      <c r="B88" s="76">
        <v>0</v>
      </c>
    </row>
    <row r="89" spans="1:2" s="32" customFormat="1" x14ac:dyDescent="0.25">
      <c r="A89" s="33" t="s">
        <v>66</v>
      </c>
      <c r="B89" s="67">
        <f>SUM(B77)</f>
        <v>0</v>
      </c>
    </row>
    <row r="90" spans="1:2" s="2" customFormat="1" x14ac:dyDescent="0.25">
      <c r="A90" s="24"/>
      <c r="B90" s="61"/>
    </row>
    <row r="91" spans="1:2" s="8" customFormat="1" x14ac:dyDescent="0.25">
      <c r="A91" s="23" t="s">
        <v>65</v>
      </c>
      <c r="B91" s="22"/>
    </row>
    <row r="92" spans="1:2" s="2" customFormat="1" x14ac:dyDescent="0.25">
      <c r="A92" s="28" t="s">
        <v>64</v>
      </c>
      <c r="B92" s="66">
        <f>SUM(B93:B102)</f>
        <v>0</v>
      </c>
    </row>
    <row r="93" spans="1:2" s="2" customFormat="1" x14ac:dyDescent="0.25">
      <c r="A93" s="58" t="s">
        <v>63</v>
      </c>
      <c r="B93" s="76"/>
    </row>
    <row r="94" spans="1:2" s="2" customFormat="1" x14ac:dyDescent="0.25">
      <c r="A94" s="58" t="s">
        <v>62</v>
      </c>
      <c r="B94" s="76"/>
    </row>
    <row r="95" spans="1:2" s="2" customFormat="1" x14ac:dyDescent="0.25">
      <c r="A95" s="58" t="s">
        <v>61</v>
      </c>
      <c r="B95" s="76">
        <v>0</v>
      </c>
    </row>
    <row r="96" spans="1:2" s="2" customFormat="1" x14ac:dyDescent="0.25">
      <c r="A96" s="58" t="s">
        <v>60</v>
      </c>
      <c r="B96" s="76">
        <v>0</v>
      </c>
    </row>
    <row r="97" spans="1:2" s="2" customFormat="1" x14ac:dyDescent="0.25">
      <c r="A97" s="58" t="s">
        <v>59</v>
      </c>
      <c r="B97" s="76">
        <v>0</v>
      </c>
    </row>
    <row r="98" spans="1:2" s="2" customFormat="1" x14ac:dyDescent="0.25">
      <c r="A98" s="58" t="s">
        <v>58</v>
      </c>
      <c r="B98" s="76"/>
    </row>
    <row r="99" spans="1:2" s="2" customFormat="1" x14ac:dyDescent="0.25">
      <c r="A99" s="58" t="s">
        <v>135</v>
      </c>
      <c r="B99" s="76"/>
    </row>
    <row r="100" spans="1:2" s="2" customFormat="1" x14ac:dyDescent="0.25">
      <c r="A100" s="58" t="s">
        <v>136</v>
      </c>
      <c r="B100" s="76"/>
    </row>
    <row r="101" spans="1:2" s="2" customFormat="1" x14ac:dyDescent="0.25">
      <c r="A101" s="58" t="s">
        <v>125</v>
      </c>
      <c r="B101" s="80">
        <v>0</v>
      </c>
    </row>
    <row r="102" spans="1:2" s="2" customFormat="1" x14ac:dyDescent="0.25">
      <c r="A102" s="58" t="s">
        <v>124</v>
      </c>
      <c r="B102" s="76">
        <v>0</v>
      </c>
    </row>
    <row r="103" spans="1:2" s="32" customFormat="1" x14ac:dyDescent="0.25">
      <c r="A103" s="26" t="s">
        <v>57</v>
      </c>
      <c r="B103" s="68">
        <f>B92</f>
        <v>0</v>
      </c>
    </row>
    <row r="104" spans="1:2" s="2" customFormat="1" x14ac:dyDescent="0.25">
      <c r="A104" s="24"/>
      <c r="B104" s="31"/>
    </row>
    <row r="105" spans="1:2" s="2" customFormat="1" x14ac:dyDescent="0.25">
      <c r="A105" s="26" t="s">
        <v>56</v>
      </c>
      <c r="B105" s="30"/>
    </row>
    <row r="106" spans="1:2" s="2" customFormat="1" x14ac:dyDescent="0.25">
      <c r="A106" s="26" t="s">
        <v>55</v>
      </c>
      <c r="B106" s="60"/>
    </row>
    <row r="107" spans="1:2" s="2" customFormat="1" x14ac:dyDescent="0.25">
      <c r="A107" s="28" t="s">
        <v>54</v>
      </c>
      <c r="B107" s="76">
        <v>4988440.1500000004</v>
      </c>
    </row>
    <row r="108" spans="1:2" s="2" customFormat="1" x14ac:dyDescent="0.25">
      <c r="A108" s="29" t="s">
        <v>53</v>
      </c>
      <c r="B108" s="76">
        <v>2219891.08</v>
      </c>
    </row>
    <row r="109" spans="1:2" s="2" customFormat="1" x14ac:dyDescent="0.25">
      <c r="A109" s="29" t="s">
        <v>52</v>
      </c>
      <c r="B109" s="76">
        <v>2329177.66</v>
      </c>
    </row>
    <row r="110" spans="1:2" s="2" customFormat="1" x14ac:dyDescent="0.25">
      <c r="A110" s="28" t="s">
        <v>51</v>
      </c>
      <c r="B110" s="57">
        <v>0</v>
      </c>
    </row>
    <row r="111" spans="1:2" s="2" customFormat="1" x14ac:dyDescent="0.25">
      <c r="A111" s="28" t="s">
        <v>50</v>
      </c>
      <c r="B111" s="76">
        <v>444316.04</v>
      </c>
    </row>
    <row r="112" spans="1:2" s="2" customFormat="1" x14ac:dyDescent="0.25">
      <c r="A112" s="28" t="s">
        <v>49</v>
      </c>
      <c r="B112" s="66">
        <f>SUM(B113:B114)</f>
        <v>4251704.9400000004</v>
      </c>
    </row>
    <row r="113" spans="1:2" s="2" customFormat="1" x14ac:dyDescent="0.25">
      <c r="A113" s="21" t="s">
        <v>48</v>
      </c>
      <c r="B113" s="76">
        <v>4250970.4000000004</v>
      </c>
    </row>
    <row r="114" spans="1:2" s="2" customFormat="1" x14ac:dyDescent="0.25">
      <c r="A114" s="21" t="s">
        <v>47</v>
      </c>
      <c r="B114" s="76">
        <v>734.54</v>
      </c>
    </row>
    <row r="115" spans="1:2" s="2" customFormat="1" ht="30" x14ac:dyDescent="0.25">
      <c r="A115" s="74" t="s">
        <v>46</v>
      </c>
      <c r="B115" s="75" t="s">
        <v>121</v>
      </c>
    </row>
    <row r="116" spans="1:2" s="2" customFormat="1" x14ac:dyDescent="0.25">
      <c r="A116" s="27" t="s">
        <v>45</v>
      </c>
      <c r="B116" s="66">
        <f>SUM(B117:B132)</f>
        <v>285362.38999999996</v>
      </c>
    </row>
    <row r="117" spans="1:2" s="2" customFormat="1" x14ac:dyDescent="0.25">
      <c r="A117" s="36" t="s">
        <v>44</v>
      </c>
      <c r="B117" s="76">
        <v>118321.16</v>
      </c>
    </row>
    <row r="118" spans="1:2" s="2" customFormat="1" x14ac:dyDescent="0.25">
      <c r="A118" s="36" t="s">
        <v>43</v>
      </c>
      <c r="B118" s="76">
        <v>833.33</v>
      </c>
    </row>
    <row r="119" spans="1:2" s="2" customFormat="1" x14ac:dyDescent="0.25">
      <c r="A119" s="36" t="s">
        <v>42</v>
      </c>
      <c r="B119" s="69">
        <v>0</v>
      </c>
    </row>
    <row r="120" spans="1:2" s="2" customFormat="1" x14ac:dyDescent="0.25">
      <c r="A120" s="36" t="s">
        <v>41</v>
      </c>
      <c r="B120" s="76">
        <v>115199.58</v>
      </c>
    </row>
    <row r="121" spans="1:2" s="2" customFormat="1" x14ac:dyDescent="0.25">
      <c r="A121" s="36" t="s">
        <v>40</v>
      </c>
      <c r="B121" s="76">
        <v>35555.82</v>
      </c>
    </row>
    <row r="122" spans="1:2" s="2" customFormat="1" x14ac:dyDescent="0.25">
      <c r="A122" s="55" t="s">
        <v>39</v>
      </c>
      <c r="B122" s="76">
        <v>41.91</v>
      </c>
    </row>
    <row r="123" spans="1:2" s="2" customFormat="1" x14ac:dyDescent="0.25">
      <c r="A123" s="55" t="s">
        <v>38</v>
      </c>
      <c r="B123" s="85"/>
    </row>
    <row r="124" spans="1:2" s="2" customFormat="1" x14ac:dyDescent="0.25">
      <c r="A124" s="55" t="s">
        <v>37</v>
      </c>
      <c r="B124" s="76">
        <v>4324.22</v>
      </c>
    </row>
    <row r="125" spans="1:2" s="2" customFormat="1" x14ac:dyDescent="0.25">
      <c r="A125" s="55" t="s">
        <v>36</v>
      </c>
      <c r="B125" s="69">
        <v>0</v>
      </c>
    </row>
    <row r="126" spans="1:2" s="2" customFormat="1" x14ac:dyDescent="0.25">
      <c r="A126" s="36" t="s">
        <v>35</v>
      </c>
      <c r="B126" s="76">
        <v>700.06</v>
      </c>
    </row>
    <row r="127" spans="1:2" s="2" customFormat="1" x14ac:dyDescent="0.25">
      <c r="A127" s="36" t="s">
        <v>34</v>
      </c>
      <c r="B127" s="76">
        <v>1081.76</v>
      </c>
    </row>
    <row r="128" spans="1:2" s="2" customFormat="1" x14ac:dyDescent="0.25">
      <c r="A128" s="36" t="s">
        <v>33</v>
      </c>
      <c r="B128" s="69">
        <v>9304.5499999999993</v>
      </c>
    </row>
    <row r="129" spans="1:3" s="2" customFormat="1" x14ac:dyDescent="0.25">
      <c r="A129" s="55" t="s">
        <v>119</v>
      </c>
      <c r="B129" s="69">
        <v>0</v>
      </c>
    </row>
    <row r="130" spans="1:3" s="2" customFormat="1" x14ac:dyDescent="0.25">
      <c r="A130" s="55" t="s">
        <v>138</v>
      </c>
      <c r="B130" s="69">
        <v>0</v>
      </c>
      <c r="C130" s="4"/>
    </row>
    <row r="131" spans="1:3" s="2" customFormat="1" x14ac:dyDescent="0.25">
      <c r="A131" s="55" t="s">
        <v>32</v>
      </c>
      <c r="B131" s="69">
        <v>0</v>
      </c>
      <c r="C131" s="4"/>
    </row>
    <row r="132" spans="1:3" s="2" customFormat="1" x14ac:dyDescent="0.25">
      <c r="A132" s="55" t="s">
        <v>120</v>
      </c>
      <c r="B132" s="69">
        <v>0</v>
      </c>
      <c r="C132" s="77"/>
    </row>
    <row r="133" spans="1:3" s="2" customFormat="1" x14ac:dyDescent="0.25">
      <c r="A133" s="24" t="s">
        <v>31</v>
      </c>
      <c r="B133" s="67">
        <f>SUM(B107,B108,B109,B110,B111,B112,B115,B116)</f>
        <v>14518892.260000002</v>
      </c>
      <c r="C133" s="4"/>
    </row>
    <row r="134" spans="1:3" s="2" customFormat="1" x14ac:dyDescent="0.25">
      <c r="A134" s="24"/>
      <c r="B134" s="25"/>
      <c r="C134" s="4"/>
    </row>
    <row r="135" spans="1:3" s="2" customFormat="1" x14ac:dyDescent="0.25">
      <c r="A135" s="26" t="s">
        <v>30</v>
      </c>
      <c r="B135" s="26"/>
      <c r="C135" s="4"/>
    </row>
    <row r="136" spans="1:3" s="4" customFormat="1" x14ac:dyDescent="0.25">
      <c r="A136" s="55" t="s">
        <v>29</v>
      </c>
      <c r="B136" s="76"/>
    </row>
    <row r="137" spans="1:3" s="4" customFormat="1" x14ac:dyDescent="0.25">
      <c r="A137" s="21" t="s">
        <v>28</v>
      </c>
      <c r="B137" s="57"/>
    </row>
    <row r="138" spans="1:3" s="4" customFormat="1" x14ac:dyDescent="0.25">
      <c r="A138" s="21" t="s">
        <v>27</v>
      </c>
      <c r="B138" s="57">
        <v>0</v>
      </c>
    </row>
    <row r="139" spans="1:3" s="2" customFormat="1" x14ac:dyDescent="0.25">
      <c r="A139" s="21" t="s">
        <v>26</v>
      </c>
      <c r="B139" s="57">
        <v>0</v>
      </c>
    </row>
    <row r="140" spans="1:3" s="2" customFormat="1" ht="14.25" customHeight="1" x14ac:dyDescent="0.25">
      <c r="A140" s="24" t="s">
        <v>25</v>
      </c>
      <c r="B140" s="66">
        <f>B136+B137+B138+B139</f>
        <v>0</v>
      </c>
    </row>
    <row r="141" spans="1:3" s="2" customFormat="1" x14ac:dyDescent="0.25">
      <c r="A141" s="24" t="s">
        <v>24</v>
      </c>
      <c r="B141" s="66">
        <f>B133+B140</f>
        <v>14518892.260000002</v>
      </c>
    </row>
    <row r="142" spans="1:3" s="2" customFormat="1" x14ac:dyDescent="0.25">
      <c r="A142" s="24"/>
      <c r="B142" s="20"/>
    </row>
    <row r="143" spans="1:3" s="2" customFormat="1" x14ac:dyDescent="0.25">
      <c r="A143" s="23" t="s">
        <v>23</v>
      </c>
      <c r="B143" s="22"/>
    </row>
    <row r="144" spans="1:3" s="2" customFormat="1" x14ac:dyDescent="0.25">
      <c r="A144" s="21" t="s">
        <v>22</v>
      </c>
      <c r="B144" s="78">
        <v>0</v>
      </c>
    </row>
    <row r="145" spans="1:2" s="18" customFormat="1" x14ac:dyDescent="0.25">
      <c r="A145" s="19" t="s">
        <v>21</v>
      </c>
      <c r="B145" s="79">
        <f>B144</f>
        <v>0</v>
      </c>
    </row>
    <row r="146" spans="1:2" s="2" customFormat="1" x14ac:dyDescent="0.25">
      <c r="A146" s="89"/>
      <c r="B146" s="90"/>
    </row>
    <row r="147" spans="1:2" x14ac:dyDescent="0.25">
      <c r="A147" s="17" t="s">
        <v>139</v>
      </c>
      <c r="B147" s="16"/>
    </row>
    <row r="148" spans="1:2" x14ac:dyDescent="0.25">
      <c r="A148" s="15" t="s">
        <v>20</v>
      </c>
      <c r="B148" s="67">
        <f>SUM(B149)</f>
        <v>0</v>
      </c>
    </row>
    <row r="149" spans="1:2" x14ac:dyDescent="0.25">
      <c r="A149" s="14" t="s">
        <v>19</v>
      </c>
      <c r="B149" s="86"/>
    </row>
    <row r="150" spans="1:2" x14ac:dyDescent="0.25">
      <c r="A150" s="15" t="s">
        <v>18</v>
      </c>
      <c r="B150" s="67">
        <f>SUM(B151:B161)</f>
        <v>57105801.100000001</v>
      </c>
    </row>
    <row r="151" spans="1:2" x14ac:dyDescent="0.25">
      <c r="A151" s="14" t="s">
        <v>141</v>
      </c>
      <c r="B151" s="76">
        <v>0</v>
      </c>
    </row>
    <row r="152" spans="1:2" x14ac:dyDescent="0.25">
      <c r="A152" s="14" t="s">
        <v>17</v>
      </c>
      <c r="B152" s="71">
        <v>25693389.329999998</v>
      </c>
    </row>
    <row r="153" spans="1:2" x14ac:dyDescent="0.25">
      <c r="A153" s="14" t="s">
        <v>143</v>
      </c>
      <c r="B153" s="53"/>
    </row>
    <row r="154" spans="1:2" x14ac:dyDescent="0.25">
      <c r="A154" s="14" t="s">
        <v>16</v>
      </c>
      <c r="B154" s="71">
        <v>2219133.1800000002</v>
      </c>
    </row>
    <row r="155" spans="1:2" x14ac:dyDescent="0.25">
      <c r="A155" s="14" t="s">
        <v>15</v>
      </c>
      <c r="B155" s="71">
        <v>87.91</v>
      </c>
    </row>
    <row r="156" spans="1:2" x14ac:dyDescent="0.25">
      <c r="A156" s="14" t="s">
        <v>153</v>
      </c>
      <c r="B156" s="70">
        <v>0</v>
      </c>
    </row>
    <row r="157" spans="1:2" x14ac:dyDescent="0.25">
      <c r="A157" s="14" t="s">
        <v>152</v>
      </c>
      <c r="B157" s="69">
        <v>0</v>
      </c>
    </row>
    <row r="158" spans="1:2" x14ac:dyDescent="0.25">
      <c r="A158" s="14" t="s">
        <v>157</v>
      </c>
      <c r="B158" s="71">
        <v>0.01</v>
      </c>
    </row>
    <row r="159" spans="1:2" x14ac:dyDescent="0.25">
      <c r="A159" s="83" t="s">
        <v>154</v>
      </c>
      <c r="B159" s="76">
        <v>0</v>
      </c>
    </row>
    <row r="160" spans="1:2" x14ac:dyDescent="0.25">
      <c r="A160" s="82" t="s">
        <v>150</v>
      </c>
      <c r="B160" s="76">
        <v>27190827</v>
      </c>
    </row>
    <row r="161" spans="1:3" x14ac:dyDescent="0.25">
      <c r="A161" s="82" t="s">
        <v>151</v>
      </c>
      <c r="B161" s="76">
        <v>2002363.67</v>
      </c>
    </row>
    <row r="162" spans="1:3" x14ac:dyDescent="0.25">
      <c r="A162" s="15" t="s">
        <v>14</v>
      </c>
      <c r="B162" s="67">
        <f>SUM(B163:B167)</f>
        <v>39897787.829999998</v>
      </c>
    </row>
    <row r="163" spans="1:3" x14ac:dyDescent="0.25">
      <c r="A163" s="84" t="s">
        <v>13</v>
      </c>
      <c r="B163" s="53"/>
    </row>
    <row r="164" spans="1:3" x14ac:dyDescent="0.25">
      <c r="A164" s="14" t="s">
        <v>12</v>
      </c>
      <c r="B164" s="71">
        <v>14363262.9</v>
      </c>
    </row>
    <row r="165" spans="1:3" x14ac:dyDescent="0.25">
      <c r="A165" s="14" t="s">
        <v>11</v>
      </c>
      <c r="B165" s="71">
        <v>16587016.560000001</v>
      </c>
    </row>
    <row r="166" spans="1:3" x14ac:dyDescent="0.25">
      <c r="A166" s="58" t="s">
        <v>126</v>
      </c>
      <c r="B166" s="71">
        <v>8947508.3699999992</v>
      </c>
    </row>
    <row r="167" spans="1:3" x14ac:dyDescent="0.25">
      <c r="A167" s="58" t="s">
        <v>128</v>
      </c>
      <c r="B167" s="53">
        <v>0</v>
      </c>
    </row>
    <row r="168" spans="1:3" s="4" customFormat="1" x14ac:dyDescent="0.25">
      <c r="A168" s="13" t="s">
        <v>10</v>
      </c>
      <c r="B168" s="67">
        <f>SUM(B148,B150,B162)</f>
        <v>97003588.930000007</v>
      </c>
    </row>
    <row r="169" spans="1:3" s="2" customFormat="1" x14ac:dyDescent="0.25">
      <c r="A169" s="12" t="s">
        <v>9</v>
      </c>
      <c r="B169" s="67">
        <f>(B44+B74)-(B141+B145)</f>
        <v>97440997.499999985</v>
      </c>
      <c r="C169" s="64"/>
    </row>
    <row r="170" spans="1:3" s="2" customFormat="1" x14ac:dyDescent="0.25">
      <c r="A170" s="56" t="s">
        <v>8</v>
      </c>
      <c r="B170" s="63"/>
    </row>
    <row r="171" spans="1:3" s="8" customFormat="1" x14ac:dyDescent="0.25">
      <c r="A171" s="6" t="s">
        <v>7</v>
      </c>
      <c r="B171" s="11"/>
    </row>
    <row r="172" spans="1:3" s="8" customFormat="1" x14ac:dyDescent="0.25">
      <c r="A172" s="10" t="s">
        <v>6</v>
      </c>
      <c r="B172" s="9"/>
    </row>
    <row r="173" spans="1:3" s="8" customFormat="1" x14ac:dyDescent="0.25">
      <c r="A173" s="10" t="s">
        <v>5</v>
      </c>
      <c r="B173" s="9">
        <v>0</v>
      </c>
    </row>
    <row r="174" spans="1:3" s="8" customFormat="1" x14ac:dyDescent="0.25">
      <c r="A174" s="10" t="s">
        <v>4</v>
      </c>
      <c r="B174" s="9">
        <v>0</v>
      </c>
    </row>
    <row r="175" spans="1:3" s="2" customFormat="1" x14ac:dyDescent="0.25">
      <c r="A175" s="7" t="s">
        <v>3</v>
      </c>
      <c r="B175" s="80"/>
    </row>
    <row r="176" spans="1:3" s="2" customFormat="1" x14ac:dyDescent="0.25">
      <c r="A176" s="6" t="s">
        <v>2</v>
      </c>
      <c r="B176" s="5">
        <f>SUM(B172,B173,B174,B175)</f>
        <v>0</v>
      </c>
    </row>
    <row r="177" spans="1:2" s="2" customFormat="1" x14ac:dyDescent="0.25">
      <c r="A177" s="91"/>
      <c r="B177" s="91"/>
    </row>
    <row r="178" spans="1:2" s="2" customFormat="1" x14ac:dyDescent="0.25">
      <c r="A178" s="91"/>
      <c r="B178" s="91"/>
    </row>
    <row r="179" spans="1:2" s="4" customFormat="1" x14ac:dyDescent="0.25">
      <c r="A179" s="91"/>
      <c r="B179" s="91"/>
    </row>
    <row r="180" spans="1:2" s="4" customFormat="1" x14ac:dyDescent="0.25">
      <c r="A180" s="3"/>
      <c r="B180" s="3"/>
    </row>
    <row r="181" spans="1:2" s="4" customFormat="1" x14ac:dyDescent="0.25">
      <c r="A181" s="3"/>
      <c r="B181" s="3"/>
    </row>
    <row r="182" spans="1:2" x14ac:dyDescent="0.25">
      <c r="A182" s="3"/>
      <c r="B182" s="3"/>
    </row>
    <row r="183" spans="1:2" x14ac:dyDescent="0.25">
      <c r="A183" s="2" t="s">
        <v>1</v>
      </c>
      <c r="B183" s="2"/>
    </row>
    <row r="184" spans="1:2" x14ac:dyDescent="0.25">
      <c r="A184" s="2"/>
      <c r="B184" s="2"/>
    </row>
    <row r="185" spans="1:2" s="2" customFormat="1" x14ac:dyDescent="0.25">
      <c r="A185" s="2" t="s">
        <v>0</v>
      </c>
    </row>
    <row r="210" spans="1:1" x14ac:dyDescent="0.25">
      <c r="A210"/>
    </row>
  </sheetData>
  <mergeCells count="9">
    <mergeCell ref="A22:B22"/>
    <mergeCell ref="A146:B146"/>
    <mergeCell ref="A177:B17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12_2024</vt:lpstr>
      <vt:lpstr>12_2024 ORIG</vt:lpstr>
      <vt:lpstr>'12_2024'!Area_de_impressao</vt:lpstr>
      <vt:lpstr>'12_2024 ORIG'!Area_de_impressao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2025-01-16T13:13:40Z</cp:lastPrinted>
  <dcterms:created xsi:type="dcterms:W3CDTF">2023-04-26T14:21:18Z</dcterms:created>
  <dcterms:modified xsi:type="dcterms:W3CDTF">2025-01-16T13:13:46Z</dcterms:modified>
</cp:coreProperties>
</file>